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a88\Desktop\"/>
    </mc:Choice>
  </mc:AlternateContent>
  <bookViews>
    <workbookView xWindow="120" yWindow="180" windowWidth="11700" windowHeight="5796" tabRatio="866" firstSheet="2" activeTab="3"/>
  </bookViews>
  <sheets>
    <sheet name="填表說明" sheetId="1" r:id="rId1"/>
    <sheet name="臺南市政府及所屬機關學校國內出差旅費報支要點等" sheetId="2" r:id="rId2"/>
    <sheet name="空白單" sheetId="3" r:id="rId3"/>
    <sheet name="自行駕車至臺南市各區用範例(含運算式)" sheetId="4" r:id="rId4"/>
    <sheet name="臺南市公車票價參考表(104.10.16)" sheetId="5" r:id="rId5"/>
    <sheet name="自行駕車交通費計算(興南客運-算式)" sheetId="6" r:id="rId6"/>
    <sheet name="公里數" sheetId="7" r:id="rId7"/>
    <sheet name="104.10.16公告78184教育局及所屬學校交通費報支原則" sheetId="8" r:id="rId8"/>
    <sheet name="代碼" sheetId="9" state="hidden" r:id="rId9"/>
    <sheet name="工作表1" sheetId="10" r:id="rId10"/>
  </sheets>
  <definedNames>
    <definedName name="_xlnm._FilterDatabase" localSheetId="3" hidden="1">'自行駕車至臺南市各區用範例(含運算式)'!$T$7:$T$44</definedName>
    <definedName name="_xlnm._FilterDatabase" localSheetId="2" hidden="1">空白單!$T$7:$T$44</definedName>
    <definedName name="_xlnm.Print_Area" localSheetId="6">公里數!$A$1:$AL$74</definedName>
    <definedName name="_xlnm.Print_Area" localSheetId="8">代碼!#REF!</definedName>
    <definedName name="_xlnm.Print_Area" localSheetId="3">'自行駕車至臺南市各區用範例(含運算式)'!$A$1:$P$30</definedName>
    <definedName name="_xlnm.Print_Area" localSheetId="2">空白單!$A$1:$P$30</definedName>
    <definedName name="_xlnm.Print_Area" localSheetId="4">'臺南市公車票價參考表(104.10.16)'!$A$1:$AL$77</definedName>
  </definedNames>
  <calcPr calcId="162913"/>
</workbook>
</file>

<file path=xl/calcChain.xml><?xml version="1.0" encoding="utf-8"?>
<calcChain xmlns="http://schemas.openxmlformats.org/spreadsheetml/2006/main">
  <c r="AH73" i="7" l="1"/>
  <c r="AI71" i="7"/>
  <c r="AH71" i="7"/>
  <c r="AH71" i="5" s="1"/>
  <c r="AK65" i="7"/>
  <c r="AD65" i="7"/>
  <c r="AJ59" i="7"/>
  <c r="AD27" i="7"/>
  <c r="AF23" i="7"/>
  <c r="AB21" i="7"/>
  <c r="AC19" i="7"/>
  <c r="AH17" i="7"/>
  <c r="AG11" i="7"/>
  <c r="AG11" i="5" s="1"/>
  <c r="B4" i="6"/>
  <c r="B2" i="6"/>
  <c r="AK73" i="5"/>
  <c r="AJ73" i="5"/>
  <c r="AI73" i="5"/>
  <c r="AH73" i="5"/>
  <c r="AG73" i="5"/>
  <c r="AF73" i="5"/>
  <c r="AE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K71" i="5"/>
  <c r="AJ71" i="5"/>
  <c r="AI71" i="5"/>
  <c r="AG71" i="5"/>
  <c r="AF71" i="5"/>
  <c r="AE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K69" i="5"/>
  <c r="AJ69" i="5"/>
  <c r="AI69" i="5"/>
  <c r="AH69" i="5"/>
  <c r="AG69" i="5"/>
  <c r="AF69" i="5"/>
  <c r="AE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AK67" i="5"/>
  <c r="AJ67" i="5"/>
  <c r="AI67" i="5"/>
  <c r="AH67" i="5"/>
  <c r="AG67" i="5"/>
  <c r="AF67" i="5"/>
  <c r="AE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AK65" i="5"/>
  <c r="AJ65" i="5"/>
  <c r="AI65" i="5"/>
  <c r="AH65" i="5"/>
  <c r="AG65" i="5"/>
  <c r="AF65" i="5"/>
  <c r="AE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AK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AI59" i="5"/>
  <c r="AH59" i="5"/>
  <c r="AG59" i="5"/>
  <c r="AF59" i="5"/>
  <c r="AE59" i="5"/>
  <c r="AD59" i="5"/>
  <c r="AB59" i="5"/>
  <c r="AA59" i="5"/>
  <c r="Y59" i="5"/>
  <c r="X59" i="5"/>
  <c r="W59" i="5"/>
  <c r="V59" i="5"/>
  <c r="S59" i="5"/>
  <c r="R59" i="5"/>
  <c r="Q59" i="5"/>
  <c r="P59" i="5"/>
  <c r="O59" i="5"/>
  <c r="M59" i="5"/>
  <c r="L59" i="5"/>
  <c r="K59" i="5"/>
  <c r="J59" i="5"/>
  <c r="I59" i="5"/>
  <c r="AJ57" i="5"/>
  <c r="AI57" i="5"/>
  <c r="AG57" i="5"/>
  <c r="AF57" i="5"/>
  <c r="AE57" i="5"/>
  <c r="AD57" i="5"/>
  <c r="AB57" i="5"/>
  <c r="AA57" i="5"/>
  <c r="Z57" i="5"/>
  <c r="Y57" i="5"/>
  <c r="X57" i="5"/>
  <c r="W57" i="5"/>
  <c r="V57" i="5"/>
  <c r="U57" i="5"/>
  <c r="T57" i="5"/>
  <c r="S57" i="5"/>
  <c r="R57" i="5"/>
  <c r="P57" i="5"/>
  <c r="O57" i="5"/>
  <c r="N57" i="5"/>
  <c r="M57" i="5"/>
  <c r="L57" i="5"/>
  <c r="K57" i="5"/>
  <c r="J57" i="5"/>
  <c r="AK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T55" i="5"/>
  <c r="S55" i="5"/>
  <c r="R55" i="5"/>
  <c r="Q55" i="5"/>
  <c r="P55" i="5"/>
  <c r="O55" i="5"/>
  <c r="N55" i="5"/>
  <c r="M55" i="5"/>
  <c r="L55" i="5"/>
  <c r="K55" i="5"/>
  <c r="AK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AJ51" i="5"/>
  <c r="AI51" i="5"/>
  <c r="AG51" i="5"/>
  <c r="AF51" i="5"/>
  <c r="AE51" i="5"/>
  <c r="AD51" i="5"/>
  <c r="AB51" i="5"/>
  <c r="AA51" i="5"/>
  <c r="Z51" i="5"/>
  <c r="Y51" i="5"/>
  <c r="X51" i="5"/>
  <c r="W51" i="5"/>
  <c r="V51" i="5"/>
  <c r="U51" i="5"/>
  <c r="T51" i="5"/>
  <c r="S51" i="5"/>
  <c r="R51" i="5"/>
  <c r="P51" i="5"/>
  <c r="O51" i="5"/>
  <c r="N51" i="5"/>
  <c r="AJ49" i="5"/>
  <c r="AI49" i="5"/>
  <c r="AG49" i="5"/>
  <c r="AF49" i="5"/>
  <c r="AE49" i="5"/>
  <c r="AD49" i="5"/>
  <c r="AB49" i="5"/>
  <c r="Z49" i="5"/>
  <c r="Y49" i="5"/>
  <c r="X49" i="5"/>
  <c r="V49" i="5"/>
  <c r="U49" i="5"/>
  <c r="T49" i="5"/>
  <c r="S49" i="5"/>
  <c r="R49" i="5"/>
  <c r="P49" i="5"/>
  <c r="O49" i="5"/>
  <c r="N49" i="5"/>
  <c r="AJ47" i="5"/>
  <c r="AI47" i="5"/>
  <c r="AH47" i="5"/>
  <c r="AG47" i="5"/>
  <c r="AE47" i="5"/>
  <c r="AD47" i="5"/>
  <c r="AC47" i="5"/>
  <c r="AB47" i="5"/>
  <c r="AA47" i="5"/>
  <c r="Y47" i="5"/>
  <c r="X47" i="5"/>
  <c r="W47" i="5"/>
  <c r="V47" i="5"/>
  <c r="T47" i="5"/>
  <c r="S47" i="5"/>
  <c r="R47" i="5"/>
  <c r="Q47" i="5"/>
  <c r="P47" i="5"/>
  <c r="O47" i="5"/>
  <c r="AK45" i="5"/>
  <c r="AI45" i="5"/>
  <c r="AH45" i="5"/>
  <c r="AG45" i="5"/>
  <c r="AF45" i="5"/>
  <c r="AE45" i="5"/>
  <c r="AD45" i="5"/>
  <c r="AC45" i="5"/>
  <c r="AA45" i="5"/>
  <c r="Z45" i="5"/>
  <c r="Y45" i="5"/>
  <c r="X45" i="5"/>
  <c r="W45" i="5"/>
  <c r="U45" i="5"/>
  <c r="T45" i="5"/>
  <c r="S45" i="5"/>
  <c r="R45" i="5"/>
  <c r="Q45" i="5"/>
  <c r="P45" i="5"/>
  <c r="AJ43" i="5"/>
  <c r="AI43" i="5"/>
  <c r="AH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AJ41" i="5"/>
  <c r="AI41" i="5"/>
  <c r="AG41" i="5"/>
  <c r="AF41" i="5"/>
  <c r="AE41" i="5"/>
  <c r="AD41" i="5"/>
  <c r="AB41" i="5"/>
  <c r="Z41" i="5"/>
  <c r="Y41" i="5"/>
  <c r="X41" i="5"/>
  <c r="V41" i="5"/>
  <c r="U41" i="5"/>
  <c r="T41" i="5"/>
  <c r="S41" i="5"/>
  <c r="R41" i="5"/>
  <c r="AJ39" i="5"/>
  <c r="AH39" i="5"/>
  <c r="AG39" i="5"/>
  <c r="AF39" i="5"/>
  <c r="AE39" i="5"/>
  <c r="AC39" i="5"/>
  <c r="AB39" i="5"/>
  <c r="AA39" i="5"/>
  <c r="Z39" i="5"/>
  <c r="Y39" i="5"/>
  <c r="W39" i="5"/>
  <c r="V39" i="5"/>
  <c r="U39" i="5"/>
  <c r="T39" i="5"/>
  <c r="S39" i="5"/>
  <c r="AI37" i="5"/>
  <c r="AH37" i="5"/>
  <c r="AG37" i="5"/>
  <c r="AE37" i="5"/>
  <c r="AD37" i="5"/>
  <c r="AC37" i="5"/>
  <c r="AB37" i="5"/>
  <c r="AA37" i="5"/>
  <c r="Y37" i="5"/>
  <c r="X37" i="5"/>
  <c r="W37" i="5"/>
  <c r="V37" i="5"/>
  <c r="AJ35" i="5"/>
  <c r="AI35" i="5"/>
  <c r="AH35" i="5"/>
  <c r="AG35" i="5"/>
  <c r="AD35" i="5"/>
  <c r="AC35" i="5"/>
  <c r="AB35" i="5"/>
  <c r="AA35" i="5"/>
  <c r="X35" i="5"/>
  <c r="W35" i="5"/>
  <c r="V35" i="5"/>
  <c r="U35" i="5"/>
  <c r="AI33" i="5"/>
  <c r="AH33" i="5"/>
  <c r="AG33" i="5"/>
  <c r="AE33" i="5"/>
  <c r="AD33" i="5"/>
  <c r="AC33" i="5"/>
  <c r="AB33" i="5"/>
  <c r="Y33" i="5"/>
  <c r="X33" i="5"/>
  <c r="W33" i="5"/>
  <c r="V33" i="5"/>
  <c r="AI31" i="5"/>
  <c r="AH31" i="5"/>
  <c r="AG31" i="5"/>
  <c r="AF31" i="5"/>
  <c r="AE31" i="5"/>
  <c r="AD31" i="5"/>
  <c r="AC31" i="5"/>
  <c r="AA31" i="5"/>
  <c r="Z31" i="5"/>
  <c r="Y31" i="5"/>
  <c r="X31" i="5"/>
  <c r="W31" i="5"/>
  <c r="AJ29" i="5"/>
  <c r="AI29" i="5"/>
  <c r="AH29" i="5"/>
  <c r="AG29" i="5"/>
  <c r="AF29" i="5"/>
  <c r="AE29" i="5"/>
  <c r="AD29" i="5"/>
  <c r="AC29" i="5"/>
  <c r="AB29" i="5"/>
  <c r="Z29" i="5"/>
  <c r="Y29" i="5"/>
  <c r="X29" i="5"/>
  <c r="AJ27" i="5"/>
  <c r="AG27" i="5"/>
  <c r="AF27" i="5"/>
  <c r="AE27" i="5"/>
  <c r="AB27" i="5"/>
  <c r="AA27" i="5"/>
  <c r="Z27" i="5"/>
  <c r="Y27" i="5"/>
  <c r="AJ25" i="5"/>
  <c r="AI25" i="5"/>
  <c r="AH25" i="5"/>
  <c r="AG25" i="5"/>
  <c r="AD25" i="5"/>
  <c r="AC25" i="5"/>
  <c r="AB25" i="5"/>
  <c r="AA25" i="5"/>
  <c r="AI23" i="5"/>
  <c r="AH23" i="5"/>
  <c r="AG23" i="5"/>
  <c r="AD23" i="5"/>
  <c r="AC23" i="5"/>
  <c r="AB23" i="5"/>
  <c r="AA23" i="5"/>
  <c r="AI21" i="5"/>
  <c r="AH21" i="5"/>
  <c r="AF21" i="5"/>
  <c r="AE21" i="5"/>
  <c r="AD21" i="5"/>
  <c r="AB21" i="5"/>
  <c r="AJ19" i="5"/>
  <c r="AI19" i="5"/>
  <c r="AH19" i="5"/>
  <c r="AG19" i="5"/>
  <c r="AF19" i="5"/>
  <c r="AE19" i="5"/>
  <c r="AD19" i="5"/>
  <c r="AC19" i="5"/>
  <c r="AJ17" i="5"/>
  <c r="AI17" i="5"/>
  <c r="AG17" i="5"/>
  <c r="AF17" i="5"/>
  <c r="AE17" i="5"/>
  <c r="AD17" i="5"/>
  <c r="AJ15" i="5"/>
  <c r="AG15" i="5"/>
  <c r="AF15" i="5"/>
  <c r="AE15" i="5"/>
  <c r="AJ13" i="5"/>
  <c r="AI13" i="5"/>
  <c r="AH13" i="5"/>
  <c r="AG13" i="5"/>
  <c r="AF13" i="5"/>
  <c r="AJ11" i="5"/>
  <c r="AI11" i="5"/>
  <c r="AH11" i="5"/>
  <c r="AJ9" i="5"/>
  <c r="AI9" i="5"/>
  <c r="AH9" i="5"/>
  <c r="AJ7" i="5"/>
  <c r="AJ5" i="5"/>
  <c r="N25" i="4"/>
  <c r="M25" i="4"/>
  <c r="L25" i="4"/>
  <c r="J25" i="4"/>
  <c r="I25" i="4"/>
  <c r="K24" i="4"/>
  <c r="O24" i="4" s="1"/>
  <c r="K23" i="4"/>
  <c r="O23" i="4" s="1"/>
  <c r="K22" i="4"/>
  <c r="O22" i="4" s="1"/>
  <c r="K21" i="4"/>
  <c r="O21" i="4" s="1"/>
  <c r="K20" i="4"/>
  <c r="O20" i="4" s="1"/>
  <c r="K19" i="4"/>
  <c r="O19" i="4" s="1"/>
  <c r="K18" i="4"/>
  <c r="O18" i="4" s="1"/>
  <c r="K17" i="4"/>
  <c r="O17" i="4" s="1"/>
  <c r="K16" i="4"/>
  <c r="O16" i="4" s="1"/>
  <c r="K15" i="4"/>
  <c r="O15" i="4" s="1"/>
  <c r="H9" i="4"/>
  <c r="N25" i="3"/>
  <c r="M25" i="3"/>
  <c r="L25" i="3"/>
  <c r="K25" i="3"/>
  <c r="J25" i="3"/>
  <c r="I25" i="3"/>
  <c r="O24" i="3"/>
  <c r="O23" i="3"/>
  <c r="O22" i="3"/>
  <c r="O21" i="3"/>
  <c r="O20" i="3"/>
  <c r="O19" i="3"/>
  <c r="O18" i="3"/>
  <c r="O17" i="3"/>
  <c r="O25" i="3" s="1"/>
  <c r="J4" i="3" s="1"/>
  <c r="G26" i="3" s="1"/>
  <c r="O16" i="3"/>
  <c r="O15" i="3"/>
  <c r="G9" i="3"/>
  <c r="K25" i="4" l="1"/>
  <c r="O25" i="4" s="1"/>
  <c r="J3" i="4" s="1"/>
  <c r="G26" i="4" s="1"/>
</calcChain>
</file>

<file path=xl/comments1.xml><?xml version="1.0" encoding="utf-8"?>
<comments xmlns="http://schemas.openxmlformats.org/spreadsheetml/2006/main">
  <authors>
    <author>pgyu1207</author>
    <author>user</author>
  </authors>
  <commentList>
    <comment ref="I15" authorId="0" shapeId="0">
      <text>
        <r>
          <rPr>
            <sz val="10"/>
            <color indexed="81"/>
            <rFont val="新細明體"/>
            <family val="1"/>
            <charset val="136"/>
          </rPr>
          <t>自行輸入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J15" authorId="0" shapeId="0">
      <text>
        <r>
          <rPr>
            <sz val="10"/>
            <color indexed="81"/>
            <rFont val="新細明體"/>
            <family val="1"/>
            <charset val="136"/>
          </rPr>
          <t xml:space="preserve">自行輸入，檢據核銷
</t>
        </r>
      </text>
    </comment>
    <comment ref="M15" authorId="0" shapeId="0">
      <text>
        <r>
          <rPr>
            <b/>
            <sz val="10"/>
            <color indexed="81"/>
            <rFont val="新細明體"/>
            <family val="1"/>
            <charset val="136"/>
          </rPr>
          <t>自行輸入，檢據核銷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5" authorId="0" shapeId="0">
      <text>
        <r>
          <rPr>
            <sz val="10"/>
            <color indexed="81"/>
            <rFont val="新細明體"/>
            <family val="1"/>
            <charset val="136"/>
          </rPr>
          <t xml:space="preserve">自行輸入，
</t>
        </r>
        <r>
          <rPr>
            <sz val="9"/>
            <color indexed="81"/>
            <rFont val="新細明體"/>
            <family val="1"/>
            <charset val="136"/>
          </rPr>
          <t>出差地點距離機關5-60公里以內者報支120元，超過60公里者報支200元</t>
        </r>
      </text>
    </comment>
    <comment ref="P15" authorId="1" shapeId="0">
      <text>
        <r>
          <rPr>
            <sz val="9"/>
            <color indexed="81"/>
            <rFont val="細明體"/>
            <family val="3"/>
            <charset val="136"/>
          </rPr>
          <t>如出差地需使用不同交通工具請敍明，如先以公車搭乘至火車站: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pgyu1207</author>
    <author>user</author>
  </authors>
  <commentList>
    <comment ref="F15" authorId="0" shapeId="0">
      <text>
        <r>
          <rPr>
            <sz val="10"/>
            <color indexed="81"/>
            <rFont val="新細明體"/>
            <family val="1"/>
            <charset val="136"/>
          </rPr>
          <t>打入出差地
如善化，則汽車及捷運自動出現金額</t>
        </r>
      </text>
    </comment>
    <comment ref="I15" authorId="0" shapeId="0">
      <text>
        <r>
          <rPr>
            <sz val="9"/>
            <color indexed="81"/>
            <rFont val="新細明體"/>
            <family val="1"/>
            <charset val="136"/>
          </rPr>
          <t xml:space="preserve">自行輸入
</t>
        </r>
      </text>
    </comment>
    <comment ref="J15" authorId="1" shapeId="0">
      <text>
        <r>
          <rPr>
            <sz val="9"/>
            <color indexed="81"/>
            <rFont val="細明體"/>
            <family val="3"/>
            <charset val="136"/>
          </rPr>
          <t>自行輸入，檢據核銷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" authorId="0" shapeId="0">
      <text>
        <r>
          <rPr>
            <b/>
            <sz val="9"/>
            <color indexed="81"/>
            <rFont val="新細明體"/>
            <family val="1"/>
            <charset val="136"/>
          </rPr>
          <t>有公式,請勿輸入</t>
        </r>
      </text>
    </comment>
    <comment ref="M15" authorId="0" shapeId="0">
      <text>
        <r>
          <rPr>
            <b/>
            <sz val="9"/>
            <color indexed="81"/>
            <rFont val="新細明體"/>
            <family val="1"/>
            <charset val="136"/>
          </rPr>
          <t>自行輸入，檢據核銷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5" authorId="0" shapeId="0">
      <text>
        <r>
          <rPr>
            <sz val="9"/>
            <color indexed="81"/>
            <rFont val="新細明體"/>
            <family val="1"/>
            <charset val="136"/>
          </rPr>
          <t>自行輸入</t>
        </r>
        <r>
          <rPr>
            <sz val="10"/>
            <color indexed="81"/>
            <rFont val="新細明體"/>
            <family val="1"/>
            <charset val="136"/>
          </rPr>
          <t xml:space="preserve">，
</t>
        </r>
        <r>
          <rPr>
            <sz val="9"/>
            <color indexed="81"/>
            <rFont val="新細明體"/>
            <family val="1"/>
            <charset val="136"/>
          </rPr>
          <t>出差地點距離機關5-60公里以內者報支120元，超過60公里者報支200元</t>
        </r>
      </text>
    </comment>
    <comment ref="P15" authorId="1" shapeId="0">
      <text>
        <r>
          <rPr>
            <sz val="9"/>
            <color indexed="81"/>
            <rFont val="細明體"/>
            <family val="3"/>
            <charset val="136"/>
          </rPr>
          <t>如出差地需以搭乘不同交通工具請註明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AK15" authorId="0" shapeId="0">
      <text>
        <r>
          <rPr>
            <sz val="9"/>
            <color indexed="81"/>
            <rFont val="細明體"/>
            <family val="3"/>
            <charset val="136"/>
          </rPr>
          <t>以興南客運票價計算</t>
        </r>
      </text>
    </comment>
  </commentList>
</comments>
</file>

<file path=xl/sharedStrings.xml><?xml version="1.0" encoding="utf-8"?>
<sst xmlns="http://schemas.openxmlformats.org/spreadsheetml/2006/main" count="442" uniqueCount="211">
  <si>
    <r>
      <t>姓</t>
    </r>
    <r>
      <rPr>
        <sz val="12"/>
        <rFont val="Times New Roman"/>
        <family val="1"/>
      </rPr>
      <t xml:space="preserve">            </t>
    </r>
    <r>
      <rPr>
        <sz val="12"/>
        <rFont val="標楷體"/>
        <family val="4"/>
        <charset val="136"/>
      </rPr>
      <t>名</t>
    </r>
  </si>
  <si>
    <t>說          明</t>
  </si>
  <si>
    <r>
      <t>※</t>
    </r>
    <r>
      <rPr>
        <b/>
        <i/>
        <u/>
        <sz val="14"/>
        <rFont val="標楷體"/>
        <family val="4"/>
        <charset val="136"/>
      </rPr>
      <t>填表說明</t>
    </r>
    <r>
      <rPr>
        <b/>
        <i/>
        <sz val="14"/>
        <rFont val="標楷體"/>
        <family val="4"/>
        <charset val="136"/>
      </rPr>
      <t>：</t>
    </r>
  </si>
  <si>
    <t>A.</t>
  </si>
  <si>
    <t>B.</t>
  </si>
  <si>
    <t>報支規定簡要說明：</t>
  </si>
  <si>
    <t>◎</t>
  </si>
  <si>
    <t>交通費：（往返）</t>
  </si>
  <si>
    <t>1.</t>
  </si>
  <si>
    <r>
      <t>機關如派有專車者或搭乘便車者，不得報支。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如帶隊參加比賽，學校已租車者）</t>
    </r>
  </si>
  <si>
    <t>2.</t>
  </si>
  <si>
    <t>3.</t>
  </si>
  <si>
    <t>C.</t>
  </si>
  <si>
    <t>務必輸入資料之欄位如下：</t>
  </si>
  <si>
    <t>金       額</t>
  </si>
  <si>
    <t>預   算   科   目</t>
  </si>
  <si>
    <t>憑 證 編 號</t>
  </si>
  <si>
    <t>出差事由</t>
  </si>
  <si>
    <t>出差起訖日期</t>
  </si>
  <si>
    <t>起訖地點</t>
  </si>
  <si>
    <t>交　    通　  　費</t>
  </si>
  <si>
    <t>總計</t>
  </si>
  <si>
    <t>備註</t>
  </si>
  <si>
    <t>主辦人事人員</t>
  </si>
  <si>
    <t>主辦會計人員</t>
  </si>
  <si>
    <t>出    差    人</t>
  </si>
  <si>
    <r>
      <t xml:space="preserve">1.姓名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2.職稱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3.職等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 4.出差事由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 5.出差起訖日期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 6.年、月、日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7.起訖地點 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>8.工作記要</t>
    </r>
  </si>
  <si>
    <t>D.</t>
  </si>
  <si>
    <r>
      <t>職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稱</t>
    </r>
  </si>
  <si>
    <r>
      <t>職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等</t>
    </r>
  </si>
  <si>
    <t>231國內旅費</t>
  </si>
  <si>
    <t>雜費</t>
  </si>
  <si>
    <t>單位主管</t>
  </si>
  <si>
    <t>飛 機及高鐵</t>
  </si>
  <si>
    <t>汽車及捷運</t>
  </si>
  <si>
    <t>船舶</t>
  </si>
  <si>
    <t xml:space="preserve">住宿費    </t>
  </si>
  <si>
    <t>火車費</t>
  </si>
  <si>
    <r>
      <t>工</t>
    </r>
    <r>
      <rPr>
        <sz val="11"/>
        <rFont val="Times New Roman"/>
        <family val="1"/>
      </rPr>
      <t xml:space="preserve">    </t>
    </r>
    <r>
      <rPr>
        <sz val="11"/>
        <rFont val="標楷體"/>
        <family val="4"/>
        <charset val="136"/>
      </rPr>
      <t>作</t>
    </r>
    <r>
      <rPr>
        <sz val="11"/>
        <rFont val="Times New Roman"/>
        <family val="1"/>
      </rPr>
      <t xml:space="preserve">    </t>
    </r>
    <r>
      <rPr>
        <sz val="11"/>
        <rFont val="標楷體"/>
        <family val="4"/>
        <charset val="136"/>
      </rPr>
      <t>摘</t>
    </r>
    <r>
      <rPr>
        <sz val="11"/>
        <rFont val="Times New Roman"/>
        <family val="1"/>
      </rPr>
      <t xml:space="preserve">    </t>
    </r>
    <r>
      <rPr>
        <sz val="11"/>
        <rFont val="標楷體"/>
        <family val="4"/>
        <charset val="136"/>
      </rPr>
      <t>要</t>
    </r>
  </si>
  <si>
    <t>傳 票 號 碼</t>
  </si>
  <si>
    <t>預算控制登記</t>
  </si>
  <si>
    <t>永華行政中心</t>
  </si>
  <si>
    <t>站名</t>
  </si>
  <si>
    <t>民治行政中心</t>
  </si>
  <si>
    <t>票價</t>
  </si>
  <si>
    <t>仁德</t>
  </si>
  <si>
    <t>永康</t>
  </si>
  <si>
    <t>安定</t>
  </si>
  <si>
    <t>西港</t>
  </si>
  <si>
    <t>永華行政中心、民治行政中心往各區</t>
  </si>
  <si>
    <t>七股</t>
  </si>
  <si>
    <t>歸仁</t>
  </si>
  <si>
    <t>新化</t>
  </si>
  <si>
    <t>新市</t>
  </si>
  <si>
    <t>善化</t>
  </si>
  <si>
    <t>佳里</t>
  </si>
  <si>
    <t>將軍</t>
  </si>
  <si>
    <t>關廟</t>
  </si>
  <si>
    <t>山上</t>
  </si>
  <si>
    <t>官田</t>
  </si>
  <si>
    <t>麻豆</t>
  </si>
  <si>
    <t>北門</t>
  </si>
  <si>
    <t>學甲</t>
  </si>
  <si>
    <t>龍崎</t>
  </si>
  <si>
    <t>玉井</t>
  </si>
  <si>
    <t>大內</t>
  </si>
  <si>
    <t>六甲</t>
  </si>
  <si>
    <t>下營</t>
  </si>
  <si>
    <t>左鎮</t>
  </si>
  <si>
    <t>楠西</t>
  </si>
  <si>
    <t>東山</t>
  </si>
  <si>
    <t>鹽水</t>
  </si>
  <si>
    <t>南化</t>
  </si>
  <si>
    <t>柳營</t>
  </si>
  <si>
    <t>後壁</t>
  </si>
  <si>
    <t>白河</t>
  </si>
  <si>
    <t>東區</t>
  </si>
  <si>
    <t>南區</t>
  </si>
  <si>
    <t>安南</t>
  </si>
  <si>
    <t>中西</t>
  </si>
  <si>
    <t>北區</t>
  </si>
  <si>
    <t>依據臺南市政府100年3月10日府主歲字1000175932號函訂定臺南市政府及所屬機關學校國內出差旅費報支要點第五點：如因業務需要，駕駛自用汽（機）車者，其交通費得按同路段公民營客運汽車最高等級之票價報支。</t>
  </si>
  <si>
    <t>實施基本票價</t>
  </si>
  <si>
    <t>公佈費率</t>
  </si>
  <si>
    <t>基本票價</t>
  </si>
  <si>
    <t>←請打</t>
  </si>
  <si>
    <t>基本里程</t>
  </si>
  <si>
    <t>公里</t>
  </si>
  <si>
    <t>公里</t>
  </si>
  <si>
    <t>善化</t>
  </si>
  <si>
    <t>佳里</t>
  </si>
  <si>
    <t>將軍</t>
  </si>
  <si>
    <t>關廟</t>
  </si>
  <si>
    <t>山上</t>
  </si>
  <si>
    <t>官田</t>
  </si>
  <si>
    <t>麻豆</t>
  </si>
  <si>
    <t>北門</t>
  </si>
  <si>
    <t>學甲</t>
  </si>
  <si>
    <t>龍崎</t>
  </si>
  <si>
    <t>玉井</t>
  </si>
  <si>
    <t>大內</t>
  </si>
  <si>
    <t>六甲</t>
  </si>
  <si>
    <t>下營</t>
  </si>
  <si>
    <t>左鎮</t>
  </si>
  <si>
    <t>楠西</t>
  </si>
  <si>
    <t>東山</t>
  </si>
  <si>
    <t>鹽水</t>
  </si>
  <si>
    <t>南化</t>
  </si>
  <si>
    <t>柳營</t>
  </si>
  <si>
    <t>後壁</t>
  </si>
  <si>
    <t>白河</t>
  </si>
  <si>
    <t>東區</t>
  </si>
  <si>
    <t>南區</t>
  </si>
  <si>
    <t>安南</t>
  </si>
  <si>
    <t>中西</t>
  </si>
  <si>
    <t>北區</t>
  </si>
  <si>
    <t xml:space="preserve">編號：                            </t>
  </si>
  <si>
    <t xml:space="preserve"> 第1頁共1頁</t>
  </si>
  <si>
    <t>D</t>
  </si>
  <si>
    <t>機關長官或        授權代簽人</t>
  </si>
  <si>
    <t>上列出差旅費計</t>
  </si>
  <si>
    <t>具領人：</t>
  </si>
  <si>
    <t>中西區</t>
  </si>
  <si>
    <t>安南區</t>
  </si>
  <si>
    <t>出差旅費報告表</t>
  </si>
  <si>
    <t>如工作摘要</t>
  </si>
  <si>
    <r>
      <t>雜費、住宿費：</t>
    </r>
    <r>
      <rPr>
        <sz val="12"/>
        <rFont val="新細明體"/>
        <family val="1"/>
        <charset val="136"/>
      </rPr>
      <t>依臺南市政府規定標準覈實列支。</t>
    </r>
  </si>
  <si>
    <t>永華市政中心</t>
  </si>
  <si>
    <t>民治市政中心</t>
  </si>
  <si>
    <r>
      <t>合</t>
    </r>
    <r>
      <rPr>
        <sz val="13"/>
        <rFont val="Times New Roman"/>
        <family val="1"/>
      </rPr>
      <t xml:space="preserve">           </t>
    </r>
    <r>
      <rPr>
        <sz val="13"/>
        <rFont val="標楷體"/>
        <family val="4"/>
        <charset val="136"/>
      </rPr>
      <t>計</t>
    </r>
  </si>
  <si>
    <t>安平</t>
  </si>
  <si>
    <t>新營</t>
  </si>
  <si>
    <t>4.</t>
  </si>
  <si>
    <t xml:space="preserve">                                    </t>
  </si>
  <si>
    <t>主任</t>
  </si>
  <si>
    <t>薦任第七職等</t>
  </si>
  <si>
    <t>歸仁單程車價</t>
  </si>
  <si>
    <t>新市</t>
  </si>
  <si>
    <t>佳里</t>
  </si>
  <si>
    <t>官田</t>
  </si>
  <si>
    <t>北門</t>
  </si>
  <si>
    <t>學甲</t>
  </si>
  <si>
    <t>玉井</t>
  </si>
  <si>
    <t>大內</t>
  </si>
  <si>
    <t>六甲</t>
  </si>
  <si>
    <t>下營</t>
  </si>
  <si>
    <t>左鎮</t>
  </si>
  <si>
    <t>楠西</t>
  </si>
  <si>
    <t>東山</t>
  </si>
  <si>
    <t>鹽水</t>
  </si>
  <si>
    <t>南化</t>
  </si>
  <si>
    <t>柳營</t>
  </si>
  <si>
    <t>後壁</t>
  </si>
  <si>
    <t>白河</t>
  </si>
  <si>
    <t>七股</t>
  </si>
  <si>
    <t>西港</t>
  </si>
  <si>
    <t>安定</t>
  </si>
  <si>
    <t>永康</t>
  </si>
  <si>
    <t>仁德</t>
  </si>
  <si>
    <t>民治市政中心</t>
  </si>
  <si>
    <t>永華行政中心</t>
  </si>
  <si>
    <t>南區</t>
  </si>
  <si>
    <t>安南區</t>
  </si>
  <si>
    <t>北區</t>
  </si>
  <si>
    <t>歸仁</t>
  </si>
  <si>
    <t>109</t>
  </si>
  <si>
    <t>請領109年8-11月出差旅費</t>
  </si>
  <si>
    <t>-</t>
  </si>
  <si>
    <t>月份</t>
  </si>
  <si>
    <t>日</t>
  </si>
  <si>
    <t>國民小學教育</t>
  </si>
  <si>
    <t>各校經常門分支計晝</t>
  </si>
  <si>
    <t xml:space="preserve">  23 旅 運 費</t>
  </si>
  <si>
    <t xml:space="preserve">       2 服務費用      </t>
  </si>
  <si>
    <t xml:space="preserve">住宿費    </t>
  </si>
  <si>
    <t xml:space="preserve">國民小學教育       </t>
  </si>
  <si>
    <t xml:space="preserve">2  服務費用  </t>
  </si>
  <si>
    <t xml:space="preserve">    23 旅 運 費</t>
  </si>
  <si>
    <t>年月日</t>
  </si>
  <si>
    <t>中西區</t>
  </si>
  <si>
    <t>○○○</t>
  </si>
  <si>
    <r>
      <t>除因業務需要，經</t>
    </r>
    <r>
      <rPr>
        <b/>
        <sz val="12"/>
        <rFont val="新細明體"/>
        <family val="1"/>
        <charset val="136"/>
      </rPr>
      <t>機關核准者</t>
    </r>
    <r>
      <rPr>
        <sz val="12"/>
        <rFont val="新細明體"/>
        <family val="1"/>
        <charset val="136"/>
      </rPr>
      <t>外，其搭乘計程車之費用，不得報支。</t>
    </r>
  </si>
  <si>
    <r>
      <t>本局及所屬機關學校國內出差旅費</t>
    </r>
    <r>
      <rPr>
        <b/>
        <sz val="17"/>
        <color indexed="8"/>
        <rFont val="Times New Roman"/>
        <family val="1"/>
      </rPr>
      <t>-</t>
    </r>
    <r>
      <rPr>
        <b/>
        <sz val="17"/>
        <color indexed="8"/>
        <rFont val="標楷體"/>
        <family val="4"/>
        <charset val="136"/>
      </rPr>
      <t>交通費報支原則</t>
    </r>
  </si>
  <si>
    <t>本局及所屬機關學校依「臺南市政府及所屬機關學校國內出差旅費報支要點」第5點規定報支交通費，請領原則如下：</t>
  </si>
  <si>
    <t>一、搭乘大眾交通工具者，依大眾交通工具票價報支。</t>
  </si>
  <si>
    <r>
      <t>二、駕駛自用汽車者，</t>
    </r>
    <r>
      <rPr>
        <sz val="14"/>
        <rFont val="標楷體"/>
        <family val="4"/>
        <charset val="136"/>
      </rPr>
      <t>其交通費得按同路段公民營客運汽車最高等級之票價報支，無相同路段公民營客運汽車票價可資比照者，依興南客運基本票價每公里3.25元核實報支。(興南客運基本票價如有異動應隨之調整)</t>
    </r>
  </si>
  <si>
    <t>三、無相同路段公民營客運汽車票價可資比照者，當日如出差多處，可合計報支，應按出差必經之順路計算，以最直接、省時及最節省方式為之。</t>
  </si>
  <si>
    <t xml:space="preserve">         如當日出差A-----&gt;B-----&gt;C-----&gt;A </t>
  </si>
  <si>
    <r>
      <t xml:space="preserve">         可報支交通費為(a+b+c)*3.25元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>。</t>
    </r>
  </si>
  <si>
    <t>請領109年9月出差旅費</t>
  </si>
  <si>
    <t>101.07.01公布計算公車票價用之公里數</t>
  </si>
  <si>
    <t>※住宿費：檢據覈實報支</t>
  </si>
  <si>
    <t>臺南市公車票價參考表(104.10.16)</t>
  </si>
  <si>
    <t>安平區</t>
  </si>
  <si>
    <t>請先參考範例填寫</t>
  </si>
  <si>
    <r>
      <t>自行駕車</t>
    </r>
    <r>
      <rPr>
        <sz val="12"/>
        <rFont val="新細明體"/>
        <family val="1"/>
        <charset val="136"/>
      </rPr>
      <t>者，得按</t>
    </r>
    <r>
      <rPr>
        <b/>
        <sz val="13"/>
        <color rgb="FF4E6127"/>
        <rFont val="新細明體"/>
        <family val="1"/>
        <charset val="136"/>
      </rPr>
      <t>同路段公民營客運汽車之最高等級之票價</t>
    </r>
    <r>
      <rPr>
        <sz val="12"/>
        <rFont val="新細明體"/>
        <family val="1"/>
        <charset val="136"/>
      </rPr>
      <t>報支。</t>
    </r>
  </si>
  <si>
    <t>※市區公車票價18元
  新營-台南火車自強
  號票價87元</t>
  </si>
  <si>
    <r>
      <rPr>
        <b/>
        <sz val="15"/>
        <color rgb="FF0070C0"/>
        <rFont val="Wingdings 2"/>
        <family val="1"/>
        <charset val="2"/>
      </rPr>
      <t>ê</t>
    </r>
    <r>
      <rPr>
        <b/>
        <sz val="15"/>
        <color rgb="FF0070C0"/>
        <rFont val="標楷體"/>
        <family val="4"/>
        <charset val="136"/>
      </rPr>
      <t>同仁亦可利用goole map查詢出差起訖公里數(距離最近)，每公里以3.25計算交通費</t>
    </r>
  </si>
  <si>
    <r>
      <t>※</t>
    </r>
    <r>
      <rPr>
        <sz val="15"/>
        <color rgb="FFFF0000"/>
        <rFont val="標楷體"/>
        <family val="4"/>
        <charset val="136"/>
      </rPr>
      <t>紅色以新營客運票價</t>
    </r>
    <r>
      <rPr>
        <sz val="15"/>
        <rFont val="標楷體"/>
        <family val="4"/>
        <charset val="136"/>
      </rPr>
      <t xml:space="preserve">
  </t>
    </r>
    <r>
      <rPr>
        <sz val="15"/>
        <color rgb="FF4E6127"/>
        <rFont val="標楷體"/>
        <family val="4"/>
        <charset val="136"/>
      </rPr>
      <t>綠色以興南客運票價</t>
    </r>
    <r>
      <rPr>
        <sz val="15"/>
        <rFont val="標楷體"/>
        <family val="4"/>
        <charset val="136"/>
      </rPr>
      <t xml:space="preserve">
  黑色以公里數計，每公里依興南客運票價3.25元計算</t>
    </r>
  </si>
  <si>
    <r>
      <t>雜費：0-5公里是0元；5-60公里是120元；60公里以上是200元；60公里以上大約是高雄鳳山以南，嘉義民雄以北</t>
    </r>
    <r>
      <rPr>
        <sz val="12"/>
        <rFont val="新細明體"/>
        <family val="1"/>
        <charset val="136"/>
      </rPr>
      <t xml:space="preserve">                 </t>
    </r>
    <r>
      <rPr>
        <b/>
        <sz val="12"/>
        <rFont val="新細明體"/>
        <family val="1"/>
        <charset val="136"/>
      </rPr>
      <t xml:space="preserve">            </t>
    </r>
  </si>
  <si>
    <t>參加各項研習會、座談會、研討會、檢討會、觀摩會、說明會等僅有交通費</t>
  </si>
  <si>
    <r>
      <t>※雜費：1.出差地點距離機關60公里以內報支120元，2.</t>
    </r>
    <r>
      <rPr>
        <u/>
        <sz val="13"/>
        <rFont val="標楷體"/>
        <family val="4"/>
        <charset val="136"/>
      </rPr>
      <t>超過60公里者</t>
    </r>
    <r>
      <rPr>
        <sz val="13"/>
        <rFont val="標楷體"/>
        <family val="4"/>
        <charset val="136"/>
      </rPr>
      <t>報支</t>
    </r>
    <r>
      <rPr>
        <sz val="13"/>
        <color indexed="10"/>
        <rFont val="標楷體"/>
        <family val="4"/>
        <charset val="136"/>
      </rPr>
      <t>200</t>
    </r>
    <r>
      <rPr>
        <sz val="13"/>
        <rFont val="標楷體"/>
        <family val="4"/>
        <charset val="136"/>
      </rPr>
      <t>元。※</t>
    </r>
    <r>
      <rPr>
        <sz val="13"/>
        <color indexed="10"/>
        <rFont val="標楷體"/>
        <family val="4"/>
        <charset val="136"/>
      </rPr>
      <t>103.7.7起參加各項研習會、座談會、研討會、檢討會、觀摩會、說明會等僅有交通費無雜費</t>
    </r>
  </si>
  <si>
    <t>※搭乘高鐵，需檢據核實報支，但當日往返者無需檢附。</t>
  </si>
  <si>
    <t xml:space="preserve">本檔案含 1.填表說明   2.臺南市政府及所屬機關學校國內出差旅費報支要點等  3.差旅費動支單  4.空白表  5.自行駕車至臺南市各區用範例(含運算式) </t>
  </si>
  <si>
    <t xml:space="preserve">         6.臺南市公車票價參考表(104.10.16)  7.自行駕車交通費計算(與南客運-算式 )  8.公里數   9.104.10.16公告78184教育局及所屬學校交通費報支原則  九個工作表</t>
  </si>
  <si>
    <r>
      <t xml:space="preserve">中華民國109年8 月10日至中華民國 109年8月14日止共計8日附單據    張       </t>
    </r>
    <r>
      <rPr>
        <sz val="11"/>
        <rFont val="Times New Roman"/>
        <family val="1"/>
      </rPr>
      <t xml:space="preserve">                     </t>
    </r>
  </si>
  <si>
    <t>臺南市歸仁區歸仁國民小學</t>
  </si>
  <si>
    <r>
      <t>住宿費：檢據覈實報支。</t>
    </r>
    <r>
      <rPr>
        <u/>
        <sz val="12"/>
        <rFont val="新細明體"/>
        <family val="1"/>
        <charset val="136"/>
      </rPr>
      <t>(簡任級以下人員每日上限2000元、特任級人員每日上限2400元)</t>
    </r>
  </si>
  <si>
    <r>
      <t>出差人如屬行政人員，請蓋職名章，並送處室主任核章；</t>
    </r>
    <r>
      <rPr>
        <b/>
        <sz val="12"/>
        <rFont val="新細明體"/>
        <family val="1"/>
        <charset val="136"/>
      </rPr>
      <t>如為教師，請送教務主任核章或由派出之處室主任核章。</t>
    </r>
  </si>
  <si>
    <r>
      <t xml:space="preserve">中華民國109年8 月11日至中華民國 109年8月14日止共計8日附單據    張       </t>
    </r>
    <r>
      <rPr>
        <sz val="11"/>
        <color rgb="FFFF0000"/>
        <rFont val="Times New Roman"/>
        <family val="1"/>
      </rPr>
      <t xml:space="preserve">                     </t>
    </r>
  </si>
  <si>
    <t>至永康區大灣國小參加109年度各級學校新進教師研習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</si>
</sst>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* #,##0_-;\-&quot;$&quot;* #,##0_-;_-&quot;$&quot;* &quot;-&quot;_-;_-@_-"/>
    <numFmt numFmtId="41" formatCode="_-* #,##0_-;\-* #,##0_-;_-* &quot;-&quot;_-;_-@_-"/>
    <numFmt numFmtId="176" formatCode="&quot;$&quot;#,##0_);[Red]\(&quot;$&quot;#,##0\)"/>
    <numFmt numFmtId="177" formatCode="[$-404]e&quot;年&quot;m&quot;月&quot;d&quot;日&quot;;@"/>
    <numFmt numFmtId="178" formatCode="0.00_ "/>
    <numFmt numFmtId="179" formatCode="[DBNum2][$-404]General&quot;元整&quot;"/>
    <numFmt numFmtId="180" formatCode="_-* #,##0_-;\-* #,##0_-;_-* &quot;-&quot;??_-;_-@_-"/>
    <numFmt numFmtId="181" formatCode="0_ "/>
    <numFmt numFmtId="182" formatCode="0.0_ "/>
  </numFmts>
  <fonts count="94" x14ac:knownFonts="1">
    <font>
      <sz val="12"/>
      <name val="新細明體"/>
    </font>
    <font>
      <b/>
      <i/>
      <sz val="14"/>
      <name val="標楷體"/>
      <family val="4"/>
      <charset val="136"/>
    </font>
    <font>
      <b/>
      <sz val="12"/>
      <name val="Times New Roman"/>
      <family val="1"/>
    </font>
    <font>
      <b/>
      <sz val="12"/>
      <color indexed="10"/>
      <name val="新細明體"/>
      <family val="1"/>
      <charset val="136"/>
    </font>
    <font>
      <sz val="12"/>
      <name val="新細明體"/>
      <family val="1"/>
      <charset val="136"/>
    </font>
    <font>
      <b/>
      <sz val="12"/>
      <name val="新細明體"/>
      <family val="1"/>
      <charset val="136"/>
    </font>
    <font>
      <sz val="12"/>
      <name val="Times New Roman"/>
      <family val="1"/>
    </font>
    <font>
      <sz val="12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12"/>
      <name val="標楷體"/>
      <family val="4"/>
      <charset val="136"/>
    </font>
    <font>
      <sz val="18"/>
      <name val="標楷體"/>
      <family val="4"/>
      <charset val="136"/>
    </font>
    <font>
      <sz val="10"/>
      <name val="新細明體"/>
      <family val="1"/>
      <charset val="136"/>
    </font>
    <font>
      <sz val="11"/>
      <name val="標楷體"/>
      <family val="4"/>
      <charset val="136"/>
    </font>
    <font>
      <sz val="19"/>
      <name val="標楷體"/>
      <family val="4"/>
      <charset val="136"/>
    </font>
    <font>
      <sz val="14"/>
      <name val="標楷體"/>
      <family val="4"/>
      <charset val="136"/>
    </font>
    <font>
      <sz val="11"/>
      <name val="新細明體"/>
      <family val="1"/>
      <charset val="136"/>
    </font>
    <font>
      <sz val="10"/>
      <name val="標楷體"/>
      <family val="4"/>
      <charset val="136"/>
    </font>
    <font>
      <sz val="10"/>
      <name val="細明體"/>
      <family val="3"/>
      <charset val="136"/>
    </font>
    <font>
      <sz val="12"/>
      <name val="Wingdings 3"/>
      <family val="1"/>
      <charset val="2"/>
    </font>
    <font>
      <sz val="9"/>
      <name val="細明體"/>
      <family val="3"/>
      <charset val="136"/>
    </font>
    <font>
      <sz val="12"/>
      <name val="細明體"/>
      <family val="3"/>
      <charset val="136"/>
    </font>
    <font>
      <b/>
      <sz val="13"/>
      <name val="Times New Roman"/>
      <family val="1"/>
    </font>
    <font>
      <sz val="9"/>
      <name val="新細明體"/>
      <family val="1"/>
      <charset val="136"/>
    </font>
    <font>
      <sz val="9"/>
      <name val="標楷體"/>
      <family val="4"/>
      <charset val="136"/>
    </font>
    <font>
      <sz val="10"/>
      <name val="Times New Roman"/>
      <family val="1"/>
    </font>
    <font>
      <sz val="13"/>
      <name val="標楷體"/>
      <family val="4"/>
      <charset val="136"/>
    </font>
    <font>
      <sz val="13"/>
      <name val="Times New Roman"/>
      <family val="1"/>
    </font>
    <font>
      <sz val="15"/>
      <name val="標楷體"/>
      <family val="4"/>
      <charset val="136"/>
    </font>
    <font>
      <sz val="9"/>
      <name val="細明體"/>
      <family val="3"/>
      <charset val="136"/>
    </font>
    <font>
      <sz val="28"/>
      <name val="標楷體"/>
      <family val="4"/>
      <charset val="136"/>
    </font>
    <font>
      <sz val="6"/>
      <name val="標楷體"/>
      <family val="4"/>
      <charset val="136"/>
    </font>
    <font>
      <sz val="6"/>
      <name val="新細明體"/>
      <family val="1"/>
      <charset val="136"/>
    </font>
    <font>
      <sz val="24"/>
      <name val="標楷體"/>
      <family val="4"/>
      <charset val="136"/>
    </font>
    <font>
      <b/>
      <sz val="14"/>
      <color indexed="19"/>
      <name val="Arial"/>
      <family val="2"/>
    </font>
    <font>
      <sz val="12"/>
      <color indexed="8"/>
      <name val="標楷體"/>
      <family val="4"/>
      <charset val="136"/>
    </font>
    <font>
      <b/>
      <sz val="14"/>
      <color indexed="1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4"/>
      <color indexed="8"/>
      <name val="Arial"/>
      <family val="2"/>
    </font>
    <font>
      <sz val="14"/>
      <color indexed="8"/>
      <name val="新細明體"/>
      <family val="1"/>
      <charset val="136"/>
    </font>
    <font>
      <sz val="36"/>
      <name val="標楷體"/>
      <family val="4"/>
      <charset val="136"/>
    </font>
    <font>
      <sz val="22"/>
      <name val="標楷體"/>
      <family val="4"/>
      <charset val="136"/>
    </font>
    <font>
      <sz val="24"/>
      <name val="新細明體"/>
      <family val="1"/>
      <charset val="136"/>
    </font>
    <font>
      <sz val="16"/>
      <color rgb="FFE36B09"/>
      <name val="標楷體"/>
      <family val="4"/>
      <charset val="136"/>
    </font>
    <font>
      <sz val="16"/>
      <color rgb="FFE36B09"/>
      <name val="新細明體"/>
      <family val="1"/>
      <charset val="136"/>
    </font>
    <font>
      <sz val="13"/>
      <name val="新細明體"/>
      <family val="1"/>
      <charset val="136"/>
    </font>
    <font>
      <sz val="17"/>
      <name val="標楷體"/>
      <family val="4"/>
      <charset val="136"/>
    </font>
    <font>
      <sz val="16"/>
      <name val="標楷體"/>
      <family val="4"/>
      <charset val="136"/>
    </font>
    <font>
      <b/>
      <sz val="14"/>
      <color indexed="10"/>
      <name val="Arial"/>
      <family val="2"/>
    </font>
    <font>
      <b/>
      <sz val="14"/>
      <color indexed="10"/>
      <name val="新細明體"/>
      <family val="1"/>
      <charset val="136"/>
    </font>
    <font>
      <b/>
      <sz val="15"/>
      <color rgb="FF0070C0"/>
      <name val="標楷體"/>
      <family val="4"/>
      <charset val="136"/>
    </font>
    <font>
      <sz val="14"/>
      <color indexed="10"/>
      <name val="Arial"/>
      <family val="2"/>
    </font>
    <font>
      <sz val="14"/>
      <color indexed="10"/>
      <name val="新細明體"/>
      <family val="1"/>
      <charset val="136"/>
    </font>
    <font>
      <b/>
      <sz val="14"/>
      <color rgb="FF4E6127"/>
      <name val="Arial"/>
      <family val="2"/>
    </font>
    <font>
      <b/>
      <sz val="14"/>
      <color rgb="FF4E6127"/>
      <name val="新細明體"/>
      <family val="1"/>
      <charset val="136"/>
    </font>
    <font>
      <sz val="16"/>
      <name val="新細明體"/>
      <family val="1"/>
      <charset val="136"/>
    </font>
    <font>
      <sz val="12"/>
      <color indexed="17"/>
      <name val="標楷體"/>
      <family val="4"/>
      <charset val="136"/>
    </font>
    <font>
      <sz val="12"/>
      <color indexed="10"/>
      <name val="標楷體"/>
      <family val="4"/>
      <charset val="136"/>
    </font>
    <font>
      <sz val="12"/>
      <color indexed="10"/>
      <name val="新細明體"/>
      <family val="1"/>
      <charset val="136"/>
    </font>
    <font>
      <sz val="12"/>
      <color indexed="12"/>
      <name val="標楷體"/>
      <family val="4"/>
      <charset val="136"/>
    </font>
    <font>
      <sz val="12"/>
      <color indexed="14"/>
      <name val="標楷體"/>
      <family val="4"/>
      <charset val="136"/>
    </font>
    <font>
      <sz val="8"/>
      <color indexed="8"/>
      <name val="Arial"/>
      <family val="2"/>
    </font>
    <font>
      <sz val="8"/>
      <color indexed="8"/>
      <name val="新細明體"/>
      <family val="1"/>
      <charset val="136"/>
    </font>
    <font>
      <sz val="14"/>
      <name val="Arial"/>
      <family val="2"/>
    </font>
    <font>
      <sz val="14"/>
      <name val="新細明體"/>
      <family val="1"/>
      <charset val="136"/>
    </font>
    <font>
      <b/>
      <sz val="17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sz val="7"/>
      <name val="新細明體"/>
      <family val="1"/>
      <charset val="136"/>
    </font>
    <font>
      <sz val="12"/>
      <name val="Arial"/>
      <family val="2"/>
    </font>
    <font>
      <b/>
      <i/>
      <u/>
      <sz val="14"/>
      <name val="標楷體"/>
      <family val="4"/>
      <charset val="136"/>
    </font>
    <font>
      <sz val="11"/>
      <name val="Times New Roman"/>
      <family val="1"/>
    </font>
    <font>
      <b/>
      <sz val="17"/>
      <color indexed="8"/>
      <name val="Times New Roman"/>
      <family val="1"/>
    </font>
    <font>
      <b/>
      <sz val="17"/>
      <color indexed="8"/>
      <name val="標楷體"/>
      <family val="4"/>
      <charset val="136"/>
    </font>
    <font>
      <sz val="12"/>
      <color indexed="8"/>
      <name val="Times New Roman"/>
      <family val="1"/>
    </font>
    <font>
      <b/>
      <sz val="13"/>
      <color rgb="FF4E6127"/>
      <name val="新細明體"/>
      <family val="1"/>
      <charset val="136"/>
    </font>
    <font>
      <b/>
      <sz val="15"/>
      <color rgb="FF0070C0"/>
      <name val="Wingdings 2"/>
      <family val="1"/>
      <charset val="2"/>
    </font>
    <font>
      <sz val="15"/>
      <color rgb="FFFF0000"/>
      <name val="標楷體"/>
      <family val="4"/>
      <charset val="136"/>
    </font>
    <font>
      <sz val="15"/>
      <color rgb="FF4E6127"/>
      <name val="標楷體"/>
      <family val="4"/>
      <charset val="136"/>
    </font>
    <font>
      <u/>
      <sz val="13"/>
      <name val="標楷體"/>
      <family val="4"/>
      <charset val="136"/>
    </font>
    <font>
      <sz val="13"/>
      <color indexed="10"/>
      <name val="標楷體"/>
      <family val="4"/>
      <charset val="136"/>
    </font>
    <font>
      <u/>
      <sz val="12"/>
      <name val="新細明體"/>
      <family val="1"/>
      <charset val="136"/>
    </font>
    <font>
      <sz val="10"/>
      <color indexed="81"/>
      <name val="新細明體"/>
      <family val="1"/>
      <charset val="136"/>
    </font>
    <font>
      <sz val="9"/>
      <color indexed="81"/>
      <name val="新細明體"/>
      <family val="1"/>
      <charset val="136"/>
    </font>
    <font>
      <b/>
      <sz val="10"/>
      <color indexed="81"/>
      <name val="新細明體"/>
      <family val="1"/>
      <charset val="136"/>
    </font>
    <font>
      <sz val="9"/>
      <color indexed="81"/>
      <name val="細明體"/>
      <family val="3"/>
      <charset val="136"/>
    </font>
    <font>
      <sz val="9"/>
      <color indexed="81"/>
      <name val="Tahoma"/>
      <family val="2"/>
    </font>
    <font>
      <b/>
      <sz val="9"/>
      <color indexed="81"/>
      <name val="新細明體"/>
      <family val="1"/>
      <charset val="136"/>
    </font>
    <font>
      <sz val="14"/>
      <color rgb="FFFF0000"/>
      <name val="標楷體"/>
      <family val="4"/>
      <charset val="136"/>
    </font>
    <font>
      <sz val="11"/>
      <color rgb="FFFF0000"/>
      <name val="標楷體"/>
      <family val="4"/>
      <charset val="136"/>
    </font>
    <font>
      <sz val="11"/>
      <color rgb="FFFF0000"/>
      <name val="Times New Roman"/>
      <family val="1"/>
    </font>
    <font>
      <sz val="11"/>
      <color rgb="FFFF0000"/>
      <name val="新細明體"/>
      <family val="1"/>
      <charset val="136"/>
    </font>
    <font>
      <sz val="10"/>
      <color rgb="FFFF0000"/>
      <name val="細明體"/>
      <family val="3"/>
      <charset val="136"/>
    </font>
    <font>
      <sz val="9.5"/>
      <name val="細明體"/>
      <family val="3"/>
      <charset val="13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56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/>
    <xf numFmtId="0" fontId="3" fillId="0" borderId="0" xfId="0" applyFont="1" applyAlignment="1"/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right"/>
    </xf>
    <xf numFmtId="0" fontId="5" fillId="0" borderId="0" xfId="0" applyFont="1" applyAlignment="1"/>
    <xf numFmtId="49" fontId="6" fillId="0" borderId="0" xfId="0" applyNumberFormat="1" applyFont="1" applyAlignment="1">
      <alignment horizontal="center"/>
    </xf>
    <xf numFmtId="0" fontId="7" fillId="0" borderId="0" xfId="0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49" fontId="5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0" fontId="9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4" fillId="0" borderId="0" xfId="0" applyFont="1" applyAlignment="1"/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42" fontId="11" fillId="2" borderId="1" xfId="0" applyNumberFormat="1" applyFont="1" applyFill="1" applyBorder="1" applyAlignment="1">
      <alignment horizontal="center"/>
    </xf>
    <xf numFmtId="42" fontId="11" fillId="2" borderId="2" xfId="0" applyNumberFormat="1" applyFont="1" applyFill="1" applyBorder="1" applyAlignment="1">
      <alignment horizontal="center"/>
    </xf>
    <xf numFmtId="42" fontId="11" fillId="2" borderId="3" xfId="0" applyNumberFormat="1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42" fontId="11" fillId="2" borderId="10" xfId="0" applyNumberFormat="1" applyFont="1" applyFill="1" applyBorder="1" applyAlignment="1" applyProtection="1">
      <alignment horizontal="center" vertical="center"/>
      <protection locked="0"/>
    </xf>
    <xf numFmtId="42" fontId="11" fillId="2" borderId="0" xfId="0" applyNumberFormat="1" applyFont="1" applyFill="1" applyBorder="1" applyAlignment="1" applyProtection="1">
      <alignment horizontal="center" vertical="center"/>
      <protection locked="0"/>
    </xf>
    <xf numFmtId="42" fontId="11" fillId="2" borderId="1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/>
    <xf numFmtId="0" fontId="11" fillId="2" borderId="1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42" fontId="14" fillId="2" borderId="10" xfId="0" applyNumberFormat="1" applyFont="1" applyFill="1" applyBorder="1" applyAlignment="1" applyProtection="1">
      <alignment horizontal="left" vertical="top"/>
      <protection locked="0"/>
    </xf>
    <xf numFmtId="42" fontId="14" fillId="2" borderId="0" xfId="0" applyNumberFormat="1" applyFont="1" applyFill="1" applyBorder="1" applyAlignment="1" applyProtection="1">
      <alignment horizontal="left" vertical="top"/>
      <protection locked="0"/>
    </xf>
    <xf numFmtId="42" fontId="11" fillId="2" borderId="0" xfId="0" applyNumberFormat="1" applyFont="1" applyFill="1" applyBorder="1" applyProtection="1">
      <alignment vertical="center"/>
      <protection locked="0"/>
    </xf>
    <xf numFmtId="42" fontId="11" fillId="2" borderId="11" xfId="0" applyNumberFormat="1" applyFont="1" applyFill="1" applyBorder="1" applyProtection="1">
      <alignment vertical="center"/>
      <protection locked="0"/>
    </xf>
    <xf numFmtId="0" fontId="4" fillId="0" borderId="12" xfId="0" applyFont="1" applyBorder="1" applyAlignment="1">
      <alignment horizontal="center"/>
    </xf>
    <xf numFmtId="42" fontId="11" fillId="2" borderId="10" xfId="0" applyNumberFormat="1" applyFont="1" applyFill="1" applyBorder="1" applyProtection="1">
      <alignment vertical="center"/>
      <protection locked="0"/>
    </xf>
    <xf numFmtId="0" fontId="13" fillId="0" borderId="0" xfId="0" applyFont="1" applyBorder="1">
      <alignment vertical="center"/>
    </xf>
    <xf numFmtId="0" fontId="13" fillId="0" borderId="0" xfId="0" applyFont="1">
      <alignment vertical="center"/>
    </xf>
    <xf numFmtId="0" fontId="11" fillId="0" borderId="13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31" fontId="13" fillId="0" borderId="0" xfId="0" applyNumberFormat="1" applyFont="1" applyAlignment="1"/>
    <xf numFmtId="0" fontId="14" fillId="2" borderId="8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49" fontId="6" fillId="0" borderId="12" xfId="0" applyNumberFormat="1" applyFont="1" applyBorder="1" applyAlignment="1" applyProtection="1">
      <alignment horizontal="center"/>
      <protection locked="0"/>
    </xf>
    <xf numFmtId="49" fontId="19" fillId="0" borderId="1" xfId="0" applyNumberFormat="1" applyFont="1" applyBorder="1" applyAlignment="1" applyProtection="1">
      <alignment horizontal="center" vertical="center" wrapText="1"/>
      <protection locked="0"/>
    </xf>
    <xf numFmtId="49" fontId="20" fillId="0" borderId="2" xfId="0" applyNumberFormat="1" applyFont="1" applyBorder="1" applyAlignment="1" applyProtection="1">
      <alignment horizontal="center" vertical="center"/>
      <protection locked="0"/>
    </xf>
    <xf numFmtId="3" fontId="21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3" fontId="6" fillId="0" borderId="12" xfId="0" applyNumberFormat="1" applyFont="1" applyBorder="1" applyAlignment="1" applyProtection="1">
      <alignment horizontal="center"/>
      <protection locked="0"/>
    </xf>
    <xf numFmtId="41" fontId="6" fillId="3" borderId="12" xfId="0" applyNumberFormat="1" applyFont="1" applyFill="1" applyBorder="1" applyAlignment="1" applyProtection="1">
      <alignment horizontal="center"/>
      <protection locked="0"/>
    </xf>
    <xf numFmtId="41" fontId="22" fillId="0" borderId="12" xfId="0" applyNumberFormat="1" applyFont="1" applyBorder="1" applyAlignment="1" applyProtection="1">
      <alignment horizontal="center"/>
      <protection locked="0"/>
    </xf>
    <xf numFmtId="41" fontId="23" fillId="0" borderId="12" xfId="0" applyNumberFormat="1" applyFont="1" applyBorder="1" applyAlignment="1">
      <alignment horizontal="center"/>
    </xf>
    <xf numFmtId="3" fontId="24" fillId="0" borderId="12" xfId="0" applyNumberFormat="1" applyFont="1" applyBorder="1" applyAlignment="1" applyProtection="1">
      <alignment wrapText="1"/>
      <protection locked="0"/>
    </xf>
    <xf numFmtId="0" fontId="25" fillId="0" borderId="12" xfId="0" applyFont="1" applyBorder="1" applyAlignment="1">
      <alignment horizontal="center" vertical="center" wrapText="1"/>
    </xf>
    <xf numFmtId="178" fontId="11" fillId="0" borderId="12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41" fontId="28" fillId="0" borderId="13" xfId="0" applyNumberFormat="1" applyFont="1" applyBorder="1" applyAlignment="1">
      <alignment horizontal="center"/>
    </xf>
    <xf numFmtId="3" fontId="28" fillId="0" borderId="13" xfId="0" applyNumberFormat="1" applyFont="1" applyBorder="1" applyAlignment="1">
      <alignment horizontal="center"/>
    </xf>
    <xf numFmtId="41" fontId="6" fillId="0" borderId="13" xfId="0" applyNumberFormat="1" applyFont="1" applyBorder="1" applyAlignment="1">
      <alignment horizontal="center"/>
    </xf>
    <xf numFmtId="3" fontId="23" fillId="0" borderId="13" xfId="0" applyNumberFormat="1" applyFont="1" applyBorder="1" applyAlignment="1">
      <alignment horizontal="center"/>
    </xf>
    <xf numFmtId="3" fontId="26" fillId="0" borderId="13" xfId="0" applyNumberFormat="1" applyFont="1" applyBorder="1" applyAlignment="1" applyProtection="1">
      <alignment wrapText="1"/>
      <protection locked="0"/>
    </xf>
    <xf numFmtId="0" fontId="11" fillId="0" borderId="12" xfId="0" applyFont="1" applyBorder="1" applyAlignment="1">
      <alignment horizontal="center"/>
    </xf>
    <xf numFmtId="42" fontId="11" fillId="2" borderId="10" xfId="0" applyNumberFormat="1" applyFont="1" applyFill="1" applyBorder="1" applyAlignment="1" applyProtection="1">
      <alignment horizontal="left" vertical="center"/>
      <protection locked="0"/>
    </xf>
    <xf numFmtId="42" fontId="11" fillId="2" borderId="0" xfId="0" applyNumberFormat="1" applyFont="1" applyFill="1" applyBorder="1" applyAlignment="1" applyProtection="1">
      <alignment horizontal="left" vertical="center"/>
      <protection locked="0"/>
    </xf>
    <xf numFmtId="42" fontId="11" fillId="2" borderId="11" xfId="0" applyNumberFormat="1" applyFont="1" applyFill="1" applyBorder="1" applyAlignment="1" applyProtection="1">
      <alignment horizontal="left" vertical="center"/>
      <protection locked="0"/>
    </xf>
    <xf numFmtId="0" fontId="18" fillId="0" borderId="12" xfId="0" applyFont="1" applyBorder="1">
      <alignment vertical="center"/>
    </xf>
    <xf numFmtId="49" fontId="6" fillId="0" borderId="12" xfId="0" applyNumberFormat="1" applyFont="1" applyBorder="1" applyAlignment="1" applyProtection="1">
      <alignment horizontal="center" vertical="center"/>
      <protection locked="0"/>
    </xf>
    <xf numFmtId="3" fontId="30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1" fontId="6" fillId="3" borderId="12" xfId="0" applyNumberFormat="1" applyFont="1" applyFill="1" applyBorder="1" applyAlignment="1" applyProtection="1">
      <alignment horizontal="center"/>
      <protection hidden="1"/>
    </xf>
    <xf numFmtId="180" fontId="23" fillId="0" borderId="12" xfId="0" applyNumberFormat="1" applyFont="1" applyBorder="1" applyAlignment="1"/>
    <xf numFmtId="3" fontId="28" fillId="4" borderId="13" xfId="0" applyNumberFormat="1" applyFont="1" applyFill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vertical="top"/>
    </xf>
    <xf numFmtId="0" fontId="4" fillId="0" borderId="0" xfId="0" applyFont="1" applyAlignment="1"/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vertical="top"/>
    </xf>
    <xf numFmtId="178" fontId="4" fillId="0" borderId="0" xfId="0" applyNumberFormat="1" applyFont="1" applyAlignment="1">
      <alignment horizontal="center" vertical="center"/>
    </xf>
    <xf numFmtId="0" fontId="57" fillId="6" borderId="12" xfId="0" applyFont="1" applyFill="1" applyBorder="1" applyAlignment="1"/>
    <xf numFmtId="0" fontId="57" fillId="6" borderId="0" xfId="0" applyFont="1" applyFill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60" fillId="0" borderId="12" xfId="0" applyFont="1" applyBorder="1" applyAlignment="1"/>
    <xf numFmtId="181" fontId="60" fillId="0" borderId="12" xfId="0" applyNumberFormat="1" applyFont="1" applyBorder="1" applyAlignment="1">
      <alignment horizontal="center" vertical="center"/>
    </xf>
    <xf numFmtId="0" fontId="11" fillId="0" borderId="10" xfId="0" applyFont="1" applyFill="1" applyBorder="1" applyAlignment="1"/>
    <xf numFmtId="0" fontId="61" fillId="0" borderId="12" xfId="0" applyFont="1" applyBorder="1" applyAlignment="1">
      <alignment horizontal="center" vertical="center"/>
    </xf>
    <xf numFmtId="0" fontId="61" fillId="6" borderId="12" xfId="0" applyFont="1" applyFill="1" applyBorder="1" applyAlignment="1">
      <alignment horizontal="center" vertical="center"/>
    </xf>
    <xf numFmtId="181" fontId="60" fillId="6" borderId="12" xfId="0" applyNumberFormat="1" applyFont="1" applyFill="1" applyBorder="1" applyAlignment="1">
      <alignment horizontal="center" vertical="center"/>
    </xf>
    <xf numFmtId="178" fontId="41" fillId="0" borderId="0" xfId="0" applyNumberFormat="1" applyFont="1" applyAlignment="1">
      <alignment horizontal="center" vertical="center"/>
    </xf>
    <xf numFmtId="178" fontId="42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0" fontId="26" fillId="0" borderId="0" xfId="0" applyFont="1">
      <alignment vertical="center"/>
    </xf>
    <xf numFmtId="0" fontId="16" fillId="0" borderId="0" xfId="0" applyFont="1">
      <alignment vertical="center"/>
    </xf>
    <xf numFmtId="0" fontId="26" fillId="0" borderId="0" xfId="0" applyFont="1" applyAlignment="1">
      <alignment horizontal="left" vertical="center" indent="15"/>
    </xf>
    <xf numFmtId="0" fontId="68" fillId="0" borderId="12" xfId="0" applyFont="1" applyBorder="1" applyAlignment="1">
      <alignment horizontal="center" wrapText="1"/>
    </xf>
    <xf numFmtId="0" fontId="4" fillId="0" borderId="12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3" xfId="0" applyNumberFormat="1" applyFont="1" applyBorder="1" applyAlignment="1">
      <alignment horizontal="center"/>
    </xf>
    <xf numFmtId="181" fontId="39" fillId="4" borderId="13" xfId="0" applyNumberFormat="1" applyFont="1" applyFill="1" applyBorder="1" applyAlignment="1">
      <alignment horizontal="center" vertical="center" shrinkToFit="1"/>
    </xf>
    <xf numFmtId="181" fontId="35" fillId="4" borderId="13" xfId="0" applyNumberFormat="1" applyFont="1" applyFill="1" applyBorder="1" applyAlignment="1">
      <alignment horizontal="center" vertical="center" shrinkToFit="1"/>
    </xf>
    <xf numFmtId="181" fontId="39" fillId="4" borderId="12" xfId="0" applyNumberFormat="1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center" vertical="center"/>
    </xf>
    <xf numFmtId="181" fontId="39" fillId="4" borderId="0" xfId="0" applyNumberFormat="1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/>
    </xf>
    <xf numFmtId="181" fontId="35" fillId="4" borderId="0" xfId="0" applyNumberFormat="1" applyFont="1" applyFill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69" fillId="0" borderId="0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 vertical="top" wrapText="1"/>
    </xf>
    <xf numFmtId="49" fontId="7" fillId="0" borderId="0" xfId="0" applyNumberFormat="1" applyFont="1" applyAlignment="1">
      <alignment horizontal="left" vertical="top" wrapText="1"/>
    </xf>
    <xf numFmtId="0" fontId="14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3" fontId="19" fillId="0" borderId="0" xfId="0" applyNumberFormat="1" applyFont="1" applyBorder="1" applyAlignment="1" applyProtection="1">
      <alignment horizontal="left" wrapText="1" shrinkToFit="1"/>
      <protection locked="0"/>
    </xf>
    <xf numFmtId="0" fontId="11" fillId="2" borderId="10" xfId="0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 applyAlignment="1" applyProtection="1">
      <alignment horizontal="center" wrapText="1"/>
      <protection locked="0"/>
    </xf>
    <xf numFmtId="0" fontId="11" fillId="2" borderId="11" xfId="0" applyFont="1" applyFill="1" applyBorder="1" applyAlignment="1" applyProtection="1">
      <alignment horizontal="center" wrapText="1"/>
      <protection locked="0"/>
    </xf>
    <xf numFmtId="49" fontId="19" fillId="0" borderId="12" xfId="0" applyNumberFormat="1" applyFont="1" applyBorder="1" applyAlignment="1" applyProtection="1">
      <alignment horizontal="left" wrapText="1" shrinkToFit="1"/>
      <protection locked="0"/>
    </xf>
    <xf numFmtId="49" fontId="26" fillId="0" borderId="12" xfId="0" applyNumberFormat="1" applyFont="1" applyBorder="1" applyAlignment="1" applyProtection="1">
      <alignment horizontal="left" wrapText="1" shrinkToFit="1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vertical="center" wrapText="1"/>
      <protection locked="0"/>
    </xf>
    <xf numFmtId="0" fontId="14" fillId="0" borderId="3" xfId="0" applyFont="1" applyBorder="1" applyAlignment="1" applyProtection="1">
      <alignment vertical="center" wrapText="1"/>
      <protection locked="0"/>
    </xf>
    <xf numFmtId="0" fontId="14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Protection="1">
      <alignment vertical="center"/>
      <protection locked="0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3" fontId="26" fillId="0" borderId="0" xfId="0" applyNumberFormat="1" applyFont="1" applyBorder="1" applyAlignment="1" applyProtection="1">
      <alignment horizontal="left" wrapText="1" shrinkToFit="1"/>
      <protection locked="0"/>
    </xf>
    <xf numFmtId="49" fontId="19" fillId="0" borderId="1" xfId="0" applyNumberFormat="1" applyFont="1" applyBorder="1" applyAlignment="1" applyProtection="1">
      <alignment horizontal="left" wrapText="1" shrinkToFit="1"/>
      <protection locked="0"/>
    </xf>
    <xf numFmtId="49" fontId="19" fillId="0" borderId="3" xfId="0" applyNumberFormat="1" applyFont="1" applyBorder="1" applyAlignment="1" applyProtection="1">
      <alignment horizontal="left" wrapText="1" shrinkToFit="1"/>
      <protection locked="0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49" fontId="19" fillId="0" borderId="1" xfId="0" applyNumberFormat="1" applyFont="1" applyBorder="1" applyAlignment="1" applyProtection="1">
      <alignment horizontal="center" wrapText="1" shrinkToFit="1"/>
      <protection locked="0"/>
    </xf>
    <xf numFmtId="49" fontId="19" fillId="0" borderId="3" xfId="0" applyNumberFormat="1" applyFont="1" applyBorder="1" applyAlignment="1" applyProtection="1">
      <alignment horizontal="center" wrapText="1" shrinkToFit="1"/>
      <protection locked="0"/>
    </xf>
    <xf numFmtId="179" fontId="29" fillId="0" borderId="2" xfId="0" applyNumberFormat="1" applyFont="1" applyBorder="1" applyAlignment="1">
      <alignment horizontal="left" wrapText="1" shrinkToFit="1"/>
    </xf>
    <xf numFmtId="0" fontId="27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 shrinkToFit="1"/>
    </xf>
    <xf numFmtId="3" fontId="27" fillId="0" borderId="2" xfId="0" applyNumberFormat="1" applyFont="1" applyBorder="1" applyAlignment="1">
      <alignment horizontal="center" vertical="center" wrapText="1" shrinkToFit="1"/>
    </xf>
    <xf numFmtId="3" fontId="27" fillId="0" borderId="3" xfId="0" applyNumberFormat="1" applyFont="1" applyBorder="1" applyAlignment="1">
      <alignment horizontal="center" vertical="center" wrapText="1" shrinkToFit="1"/>
    </xf>
    <xf numFmtId="0" fontId="17" fillId="0" borderId="12" xfId="0" applyFont="1" applyBorder="1" applyAlignment="1"/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179" fontId="29" fillId="0" borderId="2" xfId="0" applyNumberFormat="1" applyFont="1" applyBorder="1" applyAlignment="1">
      <alignment horizontal="left" vertical="center" wrapText="1" shrinkToFit="1"/>
    </xf>
    <xf numFmtId="0" fontId="18" fillId="0" borderId="1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49" fontId="29" fillId="0" borderId="2" xfId="0" applyNumberFormat="1" applyFont="1" applyBorder="1" applyAlignment="1" applyProtection="1">
      <alignment horizontal="right"/>
      <protection locked="0"/>
    </xf>
    <xf numFmtId="0" fontId="27" fillId="0" borderId="7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3" fontId="19" fillId="0" borderId="0" xfId="0" applyNumberFormat="1" applyFont="1" applyBorder="1" applyAlignment="1" applyProtection="1">
      <alignment horizontal="center" wrapText="1" shrinkToFit="1"/>
      <protection locked="0"/>
    </xf>
    <xf numFmtId="0" fontId="4" fillId="0" borderId="12" xfId="0" applyFont="1" applyBorder="1" applyAlignment="1">
      <alignment horizontal="center" vertical="center"/>
    </xf>
    <xf numFmtId="176" fontId="12" fillId="2" borderId="4" xfId="0" applyNumberFormat="1" applyFont="1" applyFill="1" applyBorder="1" applyAlignment="1">
      <alignment horizontal="right"/>
    </xf>
    <xf numFmtId="176" fontId="12" fillId="2" borderId="5" xfId="0" applyNumberFormat="1" applyFont="1" applyFill="1" applyBorder="1" applyAlignment="1">
      <alignment horizontal="right"/>
    </xf>
    <xf numFmtId="176" fontId="12" fillId="2" borderId="6" xfId="0" applyNumberFormat="1" applyFont="1" applyFill="1" applyBorder="1" applyAlignment="1">
      <alignment horizontal="right"/>
    </xf>
    <xf numFmtId="176" fontId="12" fillId="2" borderId="10" xfId="0" applyNumberFormat="1" applyFont="1" applyFill="1" applyBorder="1" applyAlignment="1">
      <alignment horizontal="right"/>
    </xf>
    <xf numFmtId="176" fontId="12" fillId="2" borderId="0" xfId="0" applyNumberFormat="1" applyFont="1" applyFill="1" applyBorder="1" applyAlignment="1">
      <alignment horizontal="right"/>
    </xf>
    <xf numFmtId="176" fontId="12" fillId="2" borderId="11" xfId="0" applyNumberFormat="1" applyFont="1" applyFill="1" applyBorder="1" applyAlignment="1">
      <alignment horizontal="right"/>
    </xf>
    <xf numFmtId="0" fontId="11" fillId="0" borderId="12" xfId="0" applyFont="1" applyBorder="1" applyAlignment="1" applyProtection="1">
      <alignment horizontal="center" vertical="center"/>
      <protection locked="0"/>
    </xf>
    <xf numFmtId="0" fontId="15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left" vertical="center" wrapText="1"/>
    </xf>
    <xf numFmtId="0" fontId="14" fillId="0" borderId="12" xfId="0" applyFont="1" applyBorder="1" applyAlignment="1">
      <alignment horizontal="distributed" vertical="center"/>
    </xf>
    <xf numFmtId="0" fontId="14" fillId="0" borderId="1" xfId="0" applyFont="1" applyBorder="1" applyAlignment="1">
      <alignment horizontal="distributed" vertical="center" wrapText="1"/>
    </xf>
    <xf numFmtId="0" fontId="14" fillId="0" borderId="2" xfId="0" applyFont="1" applyBorder="1" applyAlignment="1">
      <alignment horizontal="distributed" vertical="center" wrapText="1"/>
    </xf>
    <xf numFmtId="0" fontId="17" fillId="0" borderId="2" xfId="0" applyFont="1" applyBorder="1" applyAlignment="1">
      <alignment horizontal="distributed" vertical="center"/>
    </xf>
    <xf numFmtId="0" fontId="17" fillId="0" borderId="3" xfId="0" applyFont="1" applyBorder="1" applyAlignment="1">
      <alignment horizontal="distributed" vertical="center"/>
    </xf>
    <xf numFmtId="0" fontId="14" fillId="0" borderId="4" xfId="0" applyFont="1" applyBorder="1" applyAlignment="1">
      <alignment horizontal="distributed" vertical="center" wrapText="1"/>
    </xf>
    <xf numFmtId="0" fontId="14" fillId="0" borderId="5" xfId="0" applyFont="1" applyBorder="1" applyAlignment="1">
      <alignment horizontal="distributed" vertical="center" wrapText="1"/>
    </xf>
    <xf numFmtId="0" fontId="4" fillId="0" borderId="6" xfId="0" applyFont="1" applyBorder="1" applyAlignment="1">
      <alignment horizontal="distributed" vertical="center" wrapText="1"/>
    </xf>
    <xf numFmtId="0" fontId="14" fillId="0" borderId="7" xfId="0" applyFont="1" applyBorder="1" applyAlignment="1">
      <alignment horizontal="distributed" vertical="center" wrapText="1"/>
    </xf>
    <xf numFmtId="0" fontId="14" fillId="0" borderId="8" xfId="0" applyFont="1" applyBorder="1" applyAlignment="1">
      <alignment horizontal="distributed" vertical="center" wrapText="1"/>
    </xf>
    <xf numFmtId="0" fontId="4" fillId="0" borderId="9" xfId="0" applyFont="1" applyBorder="1" applyAlignment="1">
      <alignment horizontal="distributed" vertical="center" wrapText="1"/>
    </xf>
    <xf numFmtId="0" fontId="16" fillId="0" borderId="1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42" fontId="11" fillId="2" borderId="1" xfId="0" applyNumberFormat="1" applyFont="1" applyFill="1" applyBorder="1" applyAlignment="1" applyProtection="1">
      <alignment horizontal="center" vertical="center"/>
      <protection locked="0"/>
    </xf>
    <xf numFmtId="42" fontId="11" fillId="2" borderId="2" xfId="0" applyNumberFormat="1" applyFont="1" applyFill="1" applyBorder="1" applyAlignment="1" applyProtection="1">
      <alignment horizontal="center" vertical="center"/>
      <protection locked="0"/>
    </xf>
    <xf numFmtId="42" fontId="11" fillId="2" borderId="3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11" fillId="2" borderId="10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vertical="center" wrapText="1"/>
      <protection locked="0"/>
    </xf>
    <xf numFmtId="0" fontId="11" fillId="2" borderId="11" xfId="0" applyFont="1" applyFill="1" applyBorder="1" applyAlignment="1" applyProtection="1">
      <alignment horizontal="center" vertical="center" wrapText="1"/>
      <protection locked="0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77" fontId="11" fillId="2" borderId="8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42" fontId="11" fillId="2" borderId="1" xfId="0" applyNumberFormat="1" applyFont="1" applyFill="1" applyBorder="1" applyAlignment="1">
      <alignment horizontal="center"/>
    </xf>
    <xf numFmtId="42" fontId="11" fillId="2" borderId="2" xfId="0" applyNumberFormat="1" applyFont="1" applyFill="1" applyBorder="1" applyAlignment="1">
      <alignment horizontal="center"/>
    </xf>
    <xf numFmtId="42" fontId="11" fillId="2" borderId="3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 applyProtection="1">
      <alignment horizontal="right" vertical="center"/>
      <protection locked="0"/>
    </xf>
    <xf numFmtId="0" fontId="11" fillId="2" borderId="8" xfId="0" applyFont="1" applyFill="1" applyBorder="1" applyAlignment="1" applyProtection="1">
      <alignment horizontal="right" vertical="center"/>
      <protection locked="0"/>
    </xf>
    <xf numFmtId="0" fontId="11" fillId="2" borderId="9" xfId="0" applyFont="1" applyFill="1" applyBorder="1" applyAlignment="1" applyProtection="1">
      <alignment horizontal="right" vertical="center"/>
      <protection locked="0"/>
    </xf>
    <xf numFmtId="0" fontId="14" fillId="2" borderId="8" xfId="0" applyFont="1" applyFill="1" applyBorder="1" applyAlignment="1">
      <alignment horizontal="right" wrapText="1"/>
    </xf>
    <xf numFmtId="0" fontId="11" fillId="2" borderId="10" xfId="0" applyFont="1" applyFill="1" applyBorder="1" applyAlignment="1" applyProtection="1">
      <alignment horizontal="left" wrapText="1"/>
      <protection locked="0"/>
    </xf>
    <xf numFmtId="0" fontId="11" fillId="2" borderId="0" xfId="0" applyFont="1" applyFill="1" applyBorder="1" applyAlignment="1" applyProtection="1">
      <alignment horizontal="left" wrapText="1"/>
      <protection locked="0"/>
    </xf>
    <xf numFmtId="0" fontId="11" fillId="2" borderId="11" xfId="0" applyFont="1" applyFill="1" applyBorder="1" applyAlignment="1" applyProtection="1">
      <alignment horizontal="left" wrapText="1"/>
      <protection locked="0"/>
    </xf>
    <xf numFmtId="0" fontId="11" fillId="2" borderId="15" xfId="0" applyFont="1" applyFill="1" applyBorder="1" applyAlignment="1">
      <alignment horizontal="left" vertical="center" wrapText="1"/>
    </xf>
    <xf numFmtId="0" fontId="11" fillId="2" borderId="16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 wrapText="1"/>
    </xf>
    <xf numFmtId="176" fontId="12" fillId="2" borderId="5" xfId="0" applyNumberFormat="1" applyFont="1" applyFill="1" applyBorder="1" applyAlignment="1">
      <alignment horizontal="center"/>
    </xf>
    <xf numFmtId="176" fontId="12" fillId="2" borderId="6" xfId="0" applyNumberFormat="1" applyFont="1" applyFill="1" applyBorder="1" applyAlignment="1">
      <alignment horizontal="center"/>
    </xf>
    <xf numFmtId="176" fontId="12" fillId="2" borderId="0" xfId="0" applyNumberFormat="1" applyFont="1" applyFill="1" applyBorder="1" applyAlignment="1">
      <alignment horizontal="center"/>
    </xf>
    <xf numFmtId="176" fontId="12" fillId="2" borderId="11" xfId="0" applyNumberFormat="1" applyFont="1" applyFill="1" applyBorder="1" applyAlignment="1">
      <alignment horizontal="center"/>
    </xf>
    <xf numFmtId="176" fontId="12" fillId="2" borderId="8" xfId="0" applyNumberFormat="1" applyFont="1" applyFill="1" applyBorder="1" applyAlignment="1">
      <alignment horizontal="center"/>
    </xf>
    <xf numFmtId="176" fontId="12" fillId="2" borderId="9" xfId="0" applyNumberFormat="1" applyFont="1" applyFill="1" applyBorder="1" applyAlignment="1">
      <alignment horizontal="center"/>
    </xf>
    <xf numFmtId="42" fontId="11" fillId="2" borderId="4" xfId="0" applyNumberFormat="1" applyFont="1" applyFill="1" applyBorder="1" applyAlignment="1" applyProtection="1">
      <alignment horizontal="left" vertical="center"/>
      <protection locked="0"/>
    </xf>
    <xf numFmtId="42" fontId="11" fillId="2" borderId="5" xfId="0" applyNumberFormat="1" applyFont="1" applyFill="1" applyBorder="1" applyAlignment="1" applyProtection="1">
      <alignment horizontal="left" vertical="center"/>
      <protection locked="0"/>
    </xf>
    <xf numFmtId="42" fontId="11" fillId="2" borderId="6" xfId="0" applyNumberFormat="1" applyFont="1" applyFill="1" applyBorder="1" applyAlignment="1" applyProtection="1">
      <alignment horizontal="left" vertical="center"/>
      <protection locked="0"/>
    </xf>
    <xf numFmtId="42" fontId="11" fillId="2" borderId="7" xfId="0" applyNumberFormat="1" applyFont="1" applyFill="1" applyBorder="1" applyAlignment="1" applyProtection="1">
      <alignment horizontal="left" vertical="center"/>
      <protection locked="0"/>
    </xf>
    <xf numFmtId="42" fontId="11" fillId="2" borderId="8" xfId="0" applyNumberFormat="1" applyFont="1" applyFill="1" applyBorder="1" applyAlignment="1" applyProtection="1">
      <alignment horizontal="left" vertical="center"/>
      <protection locked="0"/>
    </xf>
    <xf numFmtId="42" fontId="11" fillId="2" borderId="9" xfId="0" applyNumberFormat="1" applyFont="1" applyFill="1" applyBorder="1" applyAlignment="1" applyProtection="1">
      <alignment horizontal="left" vertical="center"/>
      <protection locked="0"/>
    </xf>
    <xf numFmtId="181" fontId="39" fillId="0" borderId="12" xfId="0" applyNumberFormat="1" applyFont="1" applyFill="1" applyBorder="1" applyAlignment="1">
      <alignment horizontal="center" vertical="center" shrinkToFit="1"/>
    </xf>
    <xf numFmtId="0" fontId="40" fillId="0" borderId="12" xfId="0" applyFont="1" applyFill="1" applyBorder="1" applyAlignment="1">
      <alignment horizontal="center" vertical="center" shrinkToFit="1"/>
    </xf>
    <xf numFmtId="181" fontId="39" fillId="4" borderId="12" xfId="0" applyNumberFormat="1" applyFont="1" applyFill="1" applyBorder="1" applyAlignment="1">
      <alignment horizontal="center" vertical="center" shrinkToFit="1"/>
    </xf>
    <xf numFmtId="0" fontId="40" fillId="4" borderId="12" xfId="0" applyFont="1" applyFill="1" applyBorder="1" applyAlignment="1">
      <alignment horizontal="center" vertical="center" shrinkToFit="1"/>
    </xf>
    <xf numFmtId="0" fontId="36" fillId="0" borderId="12" xfId="0" applyFont="1" applyBorder="1" applyAlignment="1">
      <alignment horizontal="center" vertical="center"/>
    </xf>
    <xf numFmtId="181" fontId="35" fillId="0" borderId="12" xfId="0" applyNumberFormat="1" applyFont="1" applyFill="1" applyBorder="1" applyAlignment="1">
      <alignment horizontal="center" vertical="center" shrinkToFit="1"/>
    </xf>
    <xf numFmtId="0" fontId="37" fillId="0" borderId="12" xfId="0" applyFont="1" applyFill="1" applyBorder="1" applyAlignment="1">
      <alignment horizontal="center" vertical="center" shrinkToFit="1"/>
    </xf>
    <xf numFmtId="181" fontId="49" fillId="0" borderId="12" xfId="0" applyNumberFormat="1" applyFont="1" applyFill="1" applyBorder="1" applyAlignment="1">
      <alignment horizontal="center" vertical="center" shrinkToFit="1"/>
    </xf>
    <xf numFmtId="0" fontId="50" fillId="0" borderId="12" xfId="0" applyFont="1" applyFill="1" applyBorder="1" applyAlignment="1">
      <alignment horizontal="center" vertical="center" shrinkToFit="1"/>
    </xf>
    <xf numFmtId="181" fontId="54" fillId="5" borderId="12" xfId="0" applyNumberFormat="1" applyFont="1" applyFill="1" applyBorder="1" applyAlignment="1">
      <alignment horizontal="center" vertical="center" shrinkToFit="1"/>
    </xf>
    <xf numFmtId="0" fontId="55" fillId="5" borderId="12" xfId="0" applyFont="1" applyFill="1" applyBorder="1" applyAlignment="1">
      <alignment horizontal="center" vertical="center" shrinkToFit="1"/>
    </xf>
    <xf numFmtId="0" fontId="36" fillId="0" borderId="13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81" fontId="39" fillId="5" borderId="12" xfId="0" applyNumberFormat="1" applyFont="1" applyFill="1" applyBorder="1" applyAlignment="1">
      <alignment horizontal="center" vertical="center" shrinkToFit="1"/>
    </xf>
    <xf numFmtId="0" fontId="40" fillId="5" borderId="12" xfId="0" applyFont="1" applyFill="1" applyBorder="1" applyAlignment="1">
      <alignment horizontal="center" vertical="center" shrinkToFit="1"/>
    </xf>
    <xf numFmtId="178" fontId="11" fillId="0" borderId="12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181" fontId="35" fillId="5" borderId="12" xfId="0" applyNumberFormat="1" applyFont="1" applyFill="1" applyBorder="1" applyAlignment="1">
      <alignment horizontal="center" vertical="center" shrinkToFit="1"/>
    </xf>
    <xf numFmtId="0" fontId="37" fillId="5" borderId="12" xfId="0" applyFont="1" applyFill="1" applyBorder="1" applyAlignment="1">
      <alignment horizontal="center" vertical="center" shrinkToFit="1"/>
    </xf>
    <xf numFmtId="181" fontId="35" fillId="4" borderId="12" xfId="0" applyNumberFormat="1" applyFont="1" applyFill="1" applyBorder="1" applyAlignment="1">
      <alignment horizontal="center" vertical="center" shrinkToFit="1"/>
    </xf>
    <xf numFmtId="0" fontId="37" fillId="4" borderId="12" xfId="0" applyFont="1" applyFill="1" applyBorder="1" applyAlignment="1">
      <alignment horizontal="center" vertical="center" shrinkToFit="1"/>
    </xf>
    <xf numFmtId="0" fontId="34" fillId="0" borderId="0" xfId="0" applyFont="1" applyAlignment="1">
      <alignment horizontal="center" vertical="center"/>
    </xf>
    <xf numFmtId="0" fontId="48" fillId="0" borderId="0" xfId="0" applyFont="1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48" fillId="0" borderId="0" xfId="0" applyFont="1" applyAlignment="1">
      <alignment horizontal="left" wrapText="1"/>
    </xf>
    <xf numFmtId="0" fontId="48" fillId="0" borderId="5" xfId="0" applyFont="1" applyBorder="1" applyAlignment="1">
      <alignment wrapText="1"/>
    </xf>
    <xf numFmtId="0" fontId="48" fillId="0" borderId="0" xfId="0" applyFont="1" applyAlignment="1">
      <alignment wrapText="1"/>
    </xf>
    <xf numFmtId="0" fontId="56" fillId="0" borderId="0" xfId="0" applyFont="1" applyAlignment="1"/>
    <xf numFmtId="181" fontId="35" fillId="2" borderId="12" xfId="0" applyNumberFormat="1" applyFont="1" applyFill="1" applyBorder="1" applyAlignment="1">
      <alignment horizontal="center" vertical="center" shrinkToFit="1"/>
    </xf>
    <xf numFmtId="0" fontId="37" fillId="2" borderId="12" xfId="0" applyFont="1" applyFill="1" applyBorder="1" applyAlignment="1">
      <alignment horizontal="center" vertical="center" shrinkToFit="1"/>
    </xf>
    <xf numFmtId="181" fontId="52" fillId="0" borderId="12" xfId="0" applyNumberFormat="1" applyFont="1" applyFill="1" applyBorder="1" applyAlignment="1">
      <alignment horizontal="center" vertical="center" shrinkToFit="1"/>
    </xf>
    <xf numFmtId="0" fontId="53" fillId="0" borderId="12" xfId="0" applyFont="1" applyFill="1" applyBorder="1" applyAlignment="1">
      <alignment horizontal="center" vertical="center" shrinkToFit="1"/>
    </xf>
    <xf numFmtId="0" fontId="36" fillId="5" borderId="13" xfId="0" applyFont="1" applyFill="1" applyBorder="1" applyAlignment="1">
      <alignment horizontal="center" vertical="center"/>
    </xf>
    <xf numFmtId="0" fontId="38" fillId="5" borderId="14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81" fontId="35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37" fillId="0" borderId="12" xfId="0" applyFont="1" applyFill="1" applyBorder="1" applyAlignment="1" applyProtection="1">
      <alignment horizontal="center" vertical="center" shrinkToFit="1"/>
      <protection locked="0"/>
    </xf>
    <xf numFmtId="0" fontId="27" fillId="0" borderId="0" xfId="0" applyFont="1" applyFill="1" applyBorder="1" applyAlignment="1">
      <alignment horizontal="left" vertical="center" wrapText="1"/>
    </xf>
    <xf numFmtId="0" fontId="46" fillId="0" borderId="0" xfId="0" applyFont="1" applyAlignment="1">
      <alignment wrapText="1"/>
    </xf>
    <xf numFmtId="0" fontId="46" fillId="0" borderId="0" xfId="0" applyFont="1" applyAlignment="1"/>
    <xf numFmtId="0" fontId="43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 wrapText="1"/>
    </xf>
    <xf numFmtId="0" fontId="45" fillId="0" borderId="0" xfId="0" applyFont="1" applyAlignment="1"/>
    <xf numFmtId="0" fontId="47" fillId="0" borderId="0" xfId="0" applyFont="1" applyFill="1" applyBorder="1" applyAlignment="1">
      <alignment horizontal="left" vertical="center" wrapText="1"/>
    </xf>
    <xf numFmtId="0" fontId="11" fillId="5" borderId="12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178" fontId="39" fillId="0" borderId="13" xfId="0" applyNumberFormat="1" applyFont="1" applyBorder="1" applyAlignment="1">
      <alignment horizontal="center" vertical="center" shrinkToFit="1"/>
    </xf>
    <xf numFmtId="178" fontId="40" fillId="0" borderId="14" xfId="0" applyNumberFormat="1" applyFont="1" applyBorder="1" applyAlignment="1">
      <alignment horizontal="center" vertical="center" shrinkToFit="1"/>
    </xf>
    <xf numFmtId="178" fontId="39" fillId="7" borderId="13" xfId="0" applyNumberFormat="1" applyFont="1" applyFill="1" applyBorder="1" applyAlignment="1">
      <alignment horizontal="center" vertical="center" shrinkToFit="1"/>
    </xf>
    <xf numFmtId="178" fontId="40" fillId="7" borderId="14" xfId="0" applyNumberFormat="1" applyFont="1" applyFill="1" applyBorder="1" applyAlignment="1">
      <alignment horizontal="center" vertical="center" shrinkToFit="1"/>
    </xf>
    <xf numFmtId="178" fontId="64" fillId="0" borderId="6" xfId="0" applyNumberFormat="1" applyFont="1" applyBorder="1" applyAlignment="1">
      <alignment horizontal="center" vertical="center" shrinkToFit="1"/>
    </xf>
    <xf numFmtId="178" fontId="65" fillId="0" borderId="9" xfId="0" applyNumberFormat="1" applyFont="1" applyBorder="1" applyAlignment="1">
      <alignment horizontal="center" vertical="center" shrinkToFit="1"/>
    </xf>
    <xf numFmtId="178" fontId="39" fillId="0" borderId="18" xfId="0" applyNumberFormat="1" applyFont="1" applyBorder="1" applyAlignment="1">
      <alignment horizontal="center" vertical="center" shrinkToFit="1"/>
    </xf>
    <xf numFmtId="178" fontId="39" fillId="0" borderId="12" xfId="0" applyNumberFormat="1" applyFont="1" applyBorder="1" applyAlignment="1">
      <alignment horizontal="center" vertical="center" shrinkToFit="1"/>
    </xf>
    <xf numFmtId="178" fontId="40" fillId="0" borderId="12" xfId="0" applyNumberFormat="1" applyFont="1" applyBorder="1" applyAlignment="1">
      <alignment horizontal="center" vertical="center" shrinkToFit="1"/>
    </xf>
    <xf numFmtId="178" fontId="32" fillId="0" borderId="13" xfId="0" applyNumberFormat="1" applyFont="1" applyBorder="1" applyAlignment="1">
      <alignment horizontal="center" vertical="center" wrapText="1"/>
    </xf>
    <xf numFmtId="178" fontId="33" fillId="0" borderId="14" xfId="0" applyNumberFormat="1" applyFont="1" applyBorder="1" applyAlignment="1">
      <alignment horizontal="center" vertical="center" wrapText="1"/>
    </xf>
    <xf numFmtId="178" fontId="39" fillId="0" borderId="12" xfId="0" applyNumberFormat="1" applyFont="1" applyFill="1" applyBorder="1" applyAlignment="1">
      <alignment horizontal="center" vertical="center" shrinkToFit="1"/>
    </xf>
    <xf numFmtId="178" fontId="40" fillId="0" borderId="12" xfId="0" applyNumberFormat="1" applyFont="1" applyFill="1" applyBorder="1" applyAlignment="1">
      <alignment horizontal="center" vertical="center" shrinkToFit="1"/>
    </xf>
    <xf numFmtId="178" fontId="34" fillId="0" borderId="0" xfId="0" applyNumberFormat="1" applyFont="1" applyAlignment="1">
      <alignment horizontal="center" vertical="center"/>
    </xf>
    <xf numFmtId="182" fontId="39" fillId="0" borderId="13" xfId="0" applyNumberFormat="1" applyFont="1" applyBorder="1" applyAlignment="1">
      <alignment horizontal="center" vertical="center" shrinkToFit="1"/>
    </xf>
    <xf numFmtId="182" fontId="40" fillId="0" borderId="14" xfId="0" applyNumberFormat="1" applyFont="1" applyBorder="1" applyAlignment="1">
      <alignment horizontal="center" vertical="center" shrinkToFit="1"/>
    </xf>
    <xf numFmtId="178" fontId="7" fillId="0" borderId="13" xfId="0" applyNumberFormat="1" applyFont="1" applyFill="1" applyBorder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178" fontId="43" fillId="0" borderId="0" xfId="0" applyNumberFormat="1" applyFont="1" applyAlignment="1">
      <alignment horizontal="center" vertical="center"/>
    </xf>
    <xf numFmtId="178" fontId="62" fillId="0" borderId="13" xfId="0" applyNumberFormat="1" applyFont="1" applyBorder="1" applyAlignment="1">
      <alignment horizontal="center" vertical="center"/>
    </xf>
    <xf numFmtId="178" fontId="63" fillId="0" borderId="1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 wrapText="1"/>
    </xf>
    <xf numFmtId="0" fontId="88" fillId="0" borderId="1" xfId="0" applyFont="1" applyBorder="1" applyAlignment="1" applyProtection="1">
      <alignment horizontal="center" vertical="center"/>
      <protection locked="0"/>
    </xf>
    <xf numFmtId="0" fontId="88" fillId="0" borderId="3" xfId="0" applyFont="1" applyBorder="1" applyAlignment="1" applyProtection="1">
      <alignment horizontal="center" vertical="center"/>
      <protection locked="0"/>
    </xf>
    <xf numFmtId="0" fontId="89" fillId="0" borderId="12" xfId="0" applyFont="1" applyBorder="1" applyAlignment="1" applyProtection="1">
      <alignment horizontal="left" vertical="center"/>
      <protection locked="0"/>
    </xf>
    <xf numFmtId="0" fontId="91" fillId="0" borderId="12" xfId="0" applyFont="1" applyBorder="1" applyProtection="1">
      <alignment vertical="center"/>
      <protection locked="0"/>
    </xf>
    <xf numFmtId="49" fontId="92" fillId="0" borderId="1" xfId="0" applyNumberFormat="1" applyFont="1" applyBorder="1" applyAlignment="1" applyProtection="1">
      <alignment horizontal="left" vertical="top" wrapText="1" shrinkToFit="1"/>
      <protection locked="0"/>
    </xf>
    <xf numFmtId="49" fontId="92" fillId="0" borderId="3" xfId="0" applyNumberFormat="1" applyFont="1" applyBorder="1" applyAlignment="1" applyProtection="1">
      <alignment horizontal="left" vertical="top" wrapText="1" shrinkToFit="1"/>
      <protection locked="0"/>
    </xf>
    <xf numFmtId="49" fontId="93" fillId="0" borderId="1" xfId="0" applyNumberFormat="1" applyFont="1" applyBorder="1" applyAlignment="1" applyProtection="1">
      <alignment horizontal="left" vertical="top" wrapText="1" shrinkToFit="1"/>
      <protection locked="0"/>
    </xf>
    <xf numFmtId="49" fontId="93" fillId="0" borderId="3" xfId="0" applyNumberFormat="1" applyFont="1" applyBorder="1" applyAlignment="1" applyProtection="1">
      <alignment horizontal="left" vertical="top" wrapText="1" shrinkToFit="1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174994</xdr:colOff>
      <xdr:row>0</xdr:row>
      <xdr:rowOff>88403</xdr:rowOff>
    </xdr:from>
    <xdr:to>
      <xdr:col>21</xdr:col>
      <xdr:colOff>510215</xdr:colOff>
      <xdr:row>38</xdr:row>
      <xdr:rowOff>63028</xdr:rowOff>
    </xdr:to>
    <xdr:pic>
      <xdr:nvPicPr>
        <xdr:cNvPr id="2" name="圖片 2" descr=" "/>
        <xdr:cNvPicPr/>
      </xdr:nvPicPr>
      <xdr:blipFill>
        <a:blip xmlns:r="http://schemas.openxmlformats.org/officeDocument/2006/relationships" r:embed="rId1"/>
        <a:srcRect l="10779" t="7129" r="11362" b="6767"/>
        <a:stretch>
          <a:fillRect/>
        </a:stretch>
      </xdr:blipFill>
      <xdr:spPr>
        <a:xfrm>
          <a:off x="784861" y="93760"/>
          <a:ext cx="12527362" cy="77929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403151</xdr:colOff>
      <xdr:row>80</xdr:row>
      <xdr:rowOff>50750</xdr:rowOff>
    </xdr:from>
    <xdr:to>
      <xdr:col>9</xdr:col>
      <xdr:colOff>578883</xdr:colOff>
      <xdr:row>115</xdr:row>
      <xdr:rowOff>50750</xdr:rowOff>
    </xdr:to>
    <xdr:pic>
      <xdr:nvPicPr>
        <xdr:cNvPr id="3" name="圖片 4" descr=" "/>
        <xdr:cNvPicPr/>
      </xdr:nvPicPr>
      <xdr:blipFill>
        <a:blip xmlns:r="http://schemas.openxmlformats.org/officeDocument/2006/relationships" r:embed="rId2"/>
        <a:srcRect l="30466" t="5833" r="30840" b="6674"/>
        <a:stretch>
          <a:fillRect/>
        </a:stretch>
      </xdr:blipFill>
      <xdr:spPr>
        <a:xfrm>
          <a:off x="403861" y="16520160"/>
          <a:ext cx="5661660" cy="7200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152104</xdr:colOff>
      <xdr:row>38</xdr:row>
      <xdr:rowOff>139154</xdr:rowOff>
    </xdr:from>
    <xdr:to>
      <xdr:col>21</xdr:col>
      <xdr:colOff>571500</xdr:colOff>
      <xdr:row>74</xdr:row>
      <xdr:rowOff>101500</xdr:rowOff>
    </xdr:to>
    <xdr:pic>
      <xdr:nvPicPr>
        <xdr:cNvPr id="4" name="圖片 5" descr=" "/>
        <xdr:cNvPicPr/>
      </xdr:nvPicPr>
      <xdr:blipFill>
        <a:blip xmlns:r="http://schemas.openxmlformats.org/officeDocument/2006/relationships" r:embed="rId3"/>
        <a:srcRect l="9114" t="6296" r="7560" b="7137"/>
        <a:stretch>
          <a:fillRect/>
        </a:stretch>
      </xdr:blipFill>
      <xdr:spPr>
        <a:xfrm>
          <a:off x="762000" y="7961829"/>
          <a:ext cx="12611100" cy="7369611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3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9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1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12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7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8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0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1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2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3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24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5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8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9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5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6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39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2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3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8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3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4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7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8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9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0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9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9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1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3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5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3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9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1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12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7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8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0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1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2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3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24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5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8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9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5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6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39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2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3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8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3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4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7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8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9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0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9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9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1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3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5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63028</xdr:rowOff>
    </xdr:from>
    <xdr:to>
      <xdr:col>11</xdr:col>
      <xdr:colOff>571500</xdr:colOff>
      <xdr:row>31</xdr:row>
      <xdr:rowOff>12278</xdr:rowOff>
    </xdr:to>
    <xdr:pic>
      <xdr:nvPicPr>
        <xdr:cNvPr id="2" name="圖片 2" descr=" "/>
        <xdr:cNvPicPr/>
      </xdr:nvPicPr>
      <xdr:blipFill>
        <a:blip xmlns:r="http://schemas.openxmlformats.org/officeDocument/2006/relationships" r:embed="rId1"/>
        <a:srcRect l="5208" t="15184" r="33964" b="26210"/>
        <a:stretch>
          <a:fillRect/>
        </a:stretch>
      </xdr:blipFill>
      <xdr:spPr>
        <a:xfrm>
          <a:off x="1" y="3482340"/>
          <a:ext cx="7292339" cy="467868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8"/>
  <sheetViews>
    <sheetView zoomScale="110" workbookViewId="0">
      <selection sqref="A1:U17"/>
    </sheetView>
  </sheetViews>
  <sheetFormatPr defaultColWidth="10" defaultRowHeight="16.2" x14ac:dyDescent="0.3"/>
  <cols>
    <col min="1" max="2" width="3.6640625" customWidth="1"/>
    <col min="11" max="11" width="11" customWidth="1"/>
  </cols>
  <sheetData>
    <row r="1" spans="1:19" ht="20.100000000000001" customHeight="1" x14ac:dyDescent="0.4">
      <c r="A1" s="1" t="s">
        <v>2</v>
      </c>
    </row>
    <row r="2" spans="1:19" ht="20.100000000000001" customHeight="1" x14ac:dyDescent="0.3">
      <c r="A2" s="2" t="s">
        <v>3</v>
      </c>
      <c r="B2" s="3" t="s">
        <v>194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ht="20.100000000000001" customHeight="1" x14ac:dyDescent="0.3">
      <c r="A3" s="2"/>
      <c r="B3" s="5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4"/>
      <c r="N3" s="4"/>
      <c r="O3" s="4"/>
      <c r="P3" s="4"/>
      <c r="Q3" s="4"/>
      <c r="R3" s="4"/>
      <c r="S3" s="4"/>
    </row>
    <row r="4" spans="1:19" ht="20.100000000000001" customHeight="1" x14ac:dyDescent="0.3">
      <c r="A4" s="2"/>
      <c r="B4" s="5"/>
      <c r="C4" s="5" t="s">
        <v>204</v>
      </c>
      <c r="D4" s="5"/>
      <c r="E4" s="5"/>
      <c r="F4" s="5"/>
      <c r="G4" s="5"/>
      <c r="H4" s="5"/>
      <c r="I4" s="5"/>
      <c r="J4" s="5"/>
      <c r="K4" s="5"/>
      <c r="L4" s="5"/>
      <c r="M4" s="4"/>
      <c r="N4" s="4"/>
      <c r="O4" s="4"/>
      <c r="P4" s="4"/>
      <c r="Q4" s="4"/>
      <c r="R4" s="4"/>
      <c r="S4" s="4"/>
    </row>
    <row r="5" spans="1:19" ht="20.100000000000001" customHeight="1" x14ac:dyDescent="0.3">
      <c r="A5" s="2" t="s">
        <v>4</v>
      </c>
      <c r="B5" s="6" t="s">
        <v>5</v>
      </c>
    </row>
    <row r="6" spans="1:19" ht="20.100000000000001" customHeight="1" x14ac:dyDescent="0.3">
      <c r="A6" s="7" t="s">
        <v>6</v>
      </c>
      <c r="B6" s="8" t="s">
        <v>7</v>
      </c>
      <c r="C6" s="8"/>
    </row>
    <row r="7" spans="1:19" ht="20.100000000000001" customHeight="1" x14ac:dyDescent="0.3">
      <c r="B7" s="9" t="s">
        <v>8</v>
      </c>
      <c r="C7" s="10" t="s">
        <v>9</v>
      </c>
      <c r="D7" s="10"/>
      <c r="E7" s="10"/>
      <c r="F7" s="10"/>
      <c r="G7" s="10"/>
      <c r="H7" s="10"/>
      <c r="I7" s="10"/>
      <c r="J7" s="10"/>
    </row>
    <row r="8" spans="1:19" ht="20.100000000000001" customHeight="1" x14ac:dyDescent="0.3">
      <c r="B8" s="9" t="s">
        <v>10</v>
      </c>
      <c r="C8" s="131" t="s">
        <v>181</v>
      </c>
      <c r="D8" s="132"/>
      <c r="E8" s="132"/>
      <c r="F8" s="132"/>
      <c r="G8" s="132"/>
      <c r="H8" s="132"/>
      <c r="I8" s="132"/>
      <c r="J8" s="132"/>
    </row>
    <row r="9" spans="1:19" ht="20.100000000000001" customHeight="1" x14ac:dyDescent="0.3">
      <c r="B9" s="9" t="s">
        <v>11</v>
      </c>
      <c r="C9" s="133" t="s">
        <v>195</v>
      </c>
      <c r="D9" s="133"/>
      <c r="E9" s="133"/>
      <c r="F9" s="133"/>
      <c r="G9" s="133"/>
      <c r="H9" s="133"/>
      <c r="I9" s="133"/>
      <c r="J9" s="133"/>
    </row>
    <row r="10" spans="1:19" ht="19.95" customHeight="1" x14ac:dyDescent="0.3">
      <c r="B10" s="9" t="s">
        <v>132</v>
      </c>
      <c r="C10" s="11" t="s">
        <v>200</v>
      </c>
      <c r="D10" s="12"/>
      <c r="E10" s="12"/>
      <c r="F10" s="12"/>
      <c r="G10" s="12"/>
      <c r="H10" s="12"/>
      <c r="I10" s="12"/>
      <c r="J10" s="12"/>
    </row>
    <row r="11" spans="1:19" ht="20.100000000000001" customHeight="1" x14ac:dyDescent="0.3">
      <c r="A11" s="13" t="s">
        <v>6</v>
      </c>
      <c r="B11" s="134" t="s">
        <v>126</v>
      </c>
      <c r="C11" s="134"/>
      <c r="D11" s="134"/>
      <c r="E11" s="134"/>
      <c r="F11" s="134"/>
      <c r="G11" s="134"/>
      <c r="H11" s="134"/>
      <c r="I11" s="134"/>
      <c r="J11" s="134"/>
    </row>
    <row r="12" spans="1:19" ht="9.4499999999999993" customHeight="1" x14ac:dyDescent="0.3">
      <c r="A12" s="13"/>
      <c r="B12" s="14" t="s">
        <v>133</v>
      </c>
      <c r="C12" s="14"/>
      <c r="D12" s="14"/>
      <c r="E12" s="14"/>
      <c r="F12" s="14"/>
      <c r="G12" s="14"/>
      <c r="H12" s="14"/>
      <c r="I12" s="14"/>
      <c r="J12" s="14"/>
    </row>
    <row r="13" spans="1:19" ht="38.4" customHeight="1" x14ac:dyDescent="0.3">
      <c r="B13" s="135" t="s">
        <v>199</v>
      </c>
      <c r="C13" s="136"/>
      <c r="D13" s="136"/>
      <c r="E13" s="136"/>
      <c r="F13" s="136"/>
      <c r="G13" s="136"/>
      <c r="H13" s="136"/>
      <c r="I13" s="136"/>
      <c r="J13" s="136"/>
      <c r="K13" s="136"/>
    </row>
    <row r="14" spans="1:19" ht="35.4" customHeight="1" x14ac:dyDescent="0.3">
      <c r="B14" s="135" t="s">
        <v>207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</row>
    <row r="15" spans="1:19" ht="20.100000000000001" customHeight="1" x14ac:dyDescent="0.3">
      <c r="A15" s="2" t="s">
        <v>12</v>
      </c>
      <c r="B15" s="131" t="s">
        <v>13</v>
      </c>
      <c r="C15" s="131"/>
      <c r="D15" s="131"/>
      <c r="E15" s="131"/>
      <c r="F15" s="131"/>
      <c r="G15" s="131"/>
      <c r="H15" s="131"/>
      <c r="I15" s="131"/>
      <c r="J15" s="131"/>
      <c r="K15" s="131"/>
    </row>
    <row r="16" spans="1:19" ht="20.100000000000001" customHeight="1" x14ac:dyDescent="0.3">
      <c r="A16" s="15"/>
      <c r="B16" s="10" t="s">
        <v>26</v>
      </c>
      <c r="C16" s="10"/>
      <c r="D16" s="10"/>
      <c r="E16" s="10"/>
      <c r="F16" s="10"/>
      <c r="G16" s="10"/>
      <c r="H16" s="10"/>
      <c r="I16" s="10"/>
      <c r="J16" s="10"/>
      <c r="K16" s="10"/>
    </row>
    <row r="17" spans="1:11" s="16" customFormat="1" ht="20.100000000000001" customHeight="1" x14ac:dyDescent="0.3">
      <c r="A17" s="2" t="s">
        <v>27</v>
      </c>
      <c r="B17" s="17" t="s">
        <v>208</v>
      </c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3">
      <c r="A18" s="2"/>
      <c r="B18" s="6"/>
    </row>
  </sheetData>
  <sheetProtection password="CC3D" sheet="1" objects="1" scenarios="1" selectLockedCells="1" selectUnlockedCells="1"/>
  <mergeCells count="6">
    <mergeCell ref="C8:J8"/>
    <mergeCell ref="C9:J9"/>
    <mergeCell ref="B11:J11"/>
    <mergeCell ref="B13:K13"/>
    <mergeCell ref="B15:K15"/>
    <mergeCell ref="B14:L14"/>
  </mergeCells>
  <phoneticPr fontId="21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4" sqref="K24"/>
    </sheetView>
  </sheetViews>
  <sheetFormatPr defaultColWidth="10" defaultRowHeight="16.2" x14ac:dyDescent="0.3"/>
  <sheetData/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</sheetPr>
  <dimension ref="A1"/>
  <sheetViews>
    <sheetView topLeftCell="A16" workbookViewId="0">
      <selection activeCell="N80" sqref="N80"/>
    </sheetView>
  </sheetViews>
  <sheetFormatPr defaultColWidth="10" defaultRowHeight="16.2" x14ac:dyDescent="0.3"/>
  <sheetData/>
  <phoneticPr fontId="2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4"/>
  <sheetViews>
    <sheetView zoomScale="54" workbookViewId="0">
      <selection activeCell="F20" sqref="F20"/>
    </sheetView>
  </sheetViews>
  <sheetFormatPr defaultColWidth="9" defaultRowHeight="16.2" x14ac:dyDescent="0.3"/>
  <cols>
    <col min="1" max="1" width="3.77734375" style="19" customWidth="1"/>
    <col min="2" max="2" width="3.44140625" style="19" customWidth="1"/>
    <col min="3" max="3" width="3.6640625" style="19" customWidth="1"/>
    <col min="4" max="4" width="4.44140625" style="19" customWidth="1"/>
    <col min="5" max="5" width="3.21875" style="19" customWidth="1"/>
    <col min="6" max="6" width="5.88671875" style="19" customWidth="1"/>
    <col min="7" max="7" width="9.88671875" style="19" customWidth="1"/>
    <col min="8" max="8" width="12.109375" style="19" customWidth="1"/>
    <col min="9" max="9" width="6.33203125" style="19" customWidth="1"/>
    <col min="10" max="10" width="6.44140625" style="19" customWidth="1"/>
    <col min="11" max="11" width="7.109375" style="19" customWidth="1"/>
    <col min="12" max="12" width="4.21875" style="19" customWidth="1"/>
    <col min="13" max="13" width="6.44140625" style="19" customWidth="1"/>
    <col min="14" max="14" width="5.77734375" style="19" customWidth="1"/>
    <col min="15" max="15" width="7.6640625" style="19" customWidth="1"/>
    <col min="16" max="16" width="7.44140625" style="19" customWidth="1"/>
    <col min="17" max="19" width="9" style="19"/>
    <col min="20" max="20" width="7.88671875" style="19" hidden="1" customWidth="1"/>
    <col min="21" max="16384" width="9" style="19"/>
  </cols>
  <sheetData>
    <row r="1" spans="1:23" ht="39.75" customHeight="1" x14ac:dyDescent="0.3">
      <c r="A1" s="233" t="s">
        <v>206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3" ht="18" customHeight="1" x14ac:dyDescent="0.3">
      <c r="A2" s="234" t="s">
        <v>16</v>
      </c>
      <c r="B2" s="235"/>
      <c r="C2" s="235"/>
      <c r="D2" s="235"/>
      <c r="E2" s="235"/>
      <c r="F2" s="236"/>
      <c r="G2" s="234" t="s">
        <v>15</v>
      </c>
      <c r="H2" s="235"/>
      <c r="I2" s="236"/>
      <c r="J2" s="237" t="s">
        <v>14</v>
      </c>
      <c r="K2" s="238"/>
      <c r="L2" s="239"/>
      <c r="M2" s="240" t="s">
        <v>1</v>
      </c>
      <c r="N2" s="241"/>
      <c r="O2" s="241"/>
      <c r="P2" s="242"/>
    </row>
    <row r="3" spans="1:23" ht="18" customHeight="1" x14ac:dyDescent="0.3">
      <c r="A3" s="226" t="s">
        <v>39</v>
      </c>
      <c r="B3" s="227"/>
      <c r="C3" s="227"/>
      <c r="D3" s="227"/>
      <c r="E3" s="227"/>
      <c r="F3" s="228"/>
      <c r="G3" s="243" t="s">
        <v>175</v>
      </c>
      <c r="H3" s="244"/>
      <c r="I3" s="245"/>
      <c r="J3" s="20"/>
      <c r="K3" s="21"/>
      <c r="L3" s="22"/>
      <c r="M3" s="23"/>
      <c r="N3" s="24"/>
      <c r="O3" s="24"/>
      <c r="P3" s="25"/>
    </row>
    <row r="4" spans="1:23" ht="17.7" customHeight="1" x14ac:dyDescent="0.3">
      <c r="A4" s="229"/>
      <c r="B4" s="230"/>
      <c r="C4" s="230"/>
      <c r="D4" s="230"/>
      <c r="E4" s="230"/>
      <c r="F4" s="231"/>
      <c r="G4" s="140" t="s">
        <v>171</v>
      </c>
      <c r="H4" s="141"/>
      <c r="I4" s="142"/>
      <c r="J4" s="195">
        <f>O25</f>
        <v>0</v>
      </c>
      <c r="K4" s="196"/>
      <c r="L4" s="197"/>
      <c r="M4" s="217" t="s">
        <v>166</v>
      </c>
      <c r="N4" s="218"/>
      <c r="O4" s="218"/>
      <c r="P4" s="219"/>
    </row>
    <row r="5" spans="1:23" ht="13.95" customHeight="1" x14ac:dyDescent="0.3">
      <c r="A5" s="26"/>
      <c r="B5" s="27"/>
      <c r="C5" s="27"/>
      <c r="D5" s="27"/>
      <c r="E5" s="27"/>
      <c r="F5" s="28"/>
      <c r="G5" s="140" t="s">
        <v>176</v>
      </c>
      <c r="H5" s="141"/>
      <c r="I5" s="142"/>
      <c r="J5" s="198"/>
      <c r="K5" s="199"/>
      <c r="L5" s="200"/>
      <c r="M5" s="29"/>
      <c r="N5" s="30"/>
      <c r="O5" s="30"/>
      <c r="P5" s="31"/>
    </row>
    <row r="6" spans="1:23" s="32" customFormat="1" ht="13.95" customHeight="1" x14ac:dyDescent="0.3">
      <c r="A6" s="33"/>
      <c r="B6" s="34"/>
      <c r="C6" s="34"/>
      <c r="D6" s="34"/>
      <c r="E6" s="34"/>
      <c r="F6" s="35"/>
      <c r="G6" s="223" t="s">
        <v>177</v>
      </c>
      <c r="H6" s="224"/>
      <c r="I6" s="225"/>
      <c r="J6" s="198"/>
      <c r="K6" s="199"/>
      <c r="L6" s="200"/>
      <c r="M6" s="36" t="s">
        <v>40</v>
      </c>
      <c r="N6" s="37"/>
      <c r="O6" s="38"/>
      <c r="P6" s="39"/>
      <c r="T6" s="40"/>
    </row>
    <row r="7" spans="1:23" s="32" customFormat="1" ht="13.95" customHeight="1" x14ac:dyDescent="0.25">
      <c r="A7" s="33"/>
      <c r="B7" s="34"/>
      <c r="C7" s="34"/>
      <c r="D7" s="34"/>
      <c r="E7" s="34"/>
      <c r="F7" s="35"/>
      <c r="G7" s="246" t="s">
        <v>30</v>
      </c>
      <c r="H7" s="247"/>
      <c r="I7" s="248"/>
      <c r="J7" s="198"/>
      <c r="K7" s="199"/>
      <c r="L7" s="200"/>
      <c r="M7" s="41"/>
      <c r="N7" s="38"/>
      <c r="O7" s="38"/>
      <c r="P7" s="39"/>
      <c r="Q7" s="42"/>
      <c r="R7" s="42"/>
      <c r="S7" s="43"/>
      <c r="T7" s="44" t="s">
        <v>52</v>
      </c>
      <c r="U7" s="45"/>
      <c r="V7" s="43"/>
      <c r="W7" s="43"/>
    </row>
    <row r="8" spans="1:23" s="32" customFormat="1" ht="22.35" customHeight="1" x14ac:dyDescent="0.25">
      <c r="A8" s="202" t="s">
        <v>124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46"/>
      <c r="T8" s="44" t="s">
        <v>54</v>
      </c>
    </row>
    <row r="9" spans="1:23" s="32" customFormat="1" ht="19.95" customHeight="1" x14ac:dyDescent="0.3">
      <c r="A9" s="203" t="s">
        <v>116</v>
      </c>
      <c r="B9" s="203"/>
      <c r="C9" s="203"/>
      <c r="D9" s="203"/>
      <c r="E9" s="203"/>
      <c r="F9" s="203"/>
      <c r="G9" s="232">
        <f ca="1">TODAY()</f>
        <v>44076</v>
      </c>
      <c r="H9" s="232"/>
      <c r="I9" s="232"/>
      <c r="J9" s="232"/>
      <c r="K9" s="232"/>
      <c r="L9" s="232"/>
      <c r="M9" s="47"/>
      <c r="N9" s="249" t="s">
        <v>117</v>
      </c>
      <c r="O9" s="249"/>
      <c r="P9" s="249"/>
      <c r="Q9" s="46"/>
      <c r="T9" s="48" t="s">
        <v>58</v>
      </c>
    </row>
    <row r="10" spans="1:23" s="32" customFormat="1" ht="31.95" customHeight="1" x14ac:dyDescent="0.25">
      <c r="A10" s="188" t="s">
        <v>0</v>
      </c>
      <c r="B10" s="188"/>
      <c r="C10" s="194"/>
      <c r="D10" s="194"/>
      <c r="E10" s="194"/>
      <c r="F10" s="194"/>
      <c r="G10" s="215" t="s">
        <v>180</v>
      </c>
      <c r="H10" s="216"/>
      <c r="I10" s="49" t="s">
        <v>28</v>
      </c>
      <c r="J10" s="220" t="s">
        <v>134</v>
      </c>
      <c r="K10" s="221"/>
      <c r="L10" s="222"/>
      <c r="M10" s="50" t="s">
        <v>29</v>
      </c>
      <c r="N10" s="201" t="s">
        <v>135</v>
      </c>
      <c r="O10" s="201"/>
      <c r="P10" s="201"/>
      <c r="Q10" s="46"/>
      <c r="T10" s="51" t="s">
        <v>46</v>
      </c>
    </row>
    <row r="11" spans="1:23" s="32" customFormat="1" ht="28.2" customHeight="1" x14ac:dyDescent="0.25">
      <c r="A11" s="204" t="s">
        <v>17</v>
      </c>
      <c r="B11" s="204"/>
      <c r="C11" s="204"/>
      <c r="D11" s="204"/>
      <c r="E11" s="204"/>
      <c r="F11" s="204"/>
      <c r="G11" s="145" t="s">
        <v>125</v>
      </c>
      <c r="H11" s="146"/>
      <c r="I11" s="146"/>
      <c r="J11" s="146"/>
      <c r="K11" s="146"/>
      <c r="L11" s="146"/>
      <c r="M11" s="146"/>
      <c r="N11" s="146"/>
      <c r="O11" s="146"/>
      <c r="P11" s="147"/>
      <c r="T11" s="48" t="s">
        <v>47</v>
      </c>
    </row>
    <row r="12" spans="1:23" s="32" customFormat="1" ht="28.2" customHeight="1" x14ac:dyDescent="0.25">
      <c r="A12" s="205" t="s">
        <v>18</v>
      </c>
      <c r="B12" s="206"/>
      <c r="C12" s="207"/>
      <c r="D12" s="207"/>
      <c r="E12" s="207"/>
      <c r="F12" s="208"/>
      <c r="G12" s="148" t="s">
        <v>205</v>
      </c>
      <c r="H12" s="149"/>
      <c r="I12" s="149"/>
      <c r="J12" s="149"/>
      <c r="K12" s="149"/>
      <c r="L12" s="149"/>
      <c r="M12" s="149"/>
      <c r="N12" s="149"/>
      <c r="O12" s="149"/>
      <c r="P12" s="149"/>
      <c r="T12" s="48" t="s">
        <v>80</v>
      </c>
    </row>
    <row r="13" spans="1:23" s="32" customFormat="1" ht="20.7" customHeight="1" x14ac:dyDescent="0.25">
      <c r="A13" s="209" t="s">
        <v>178</v>
      </c>
      <c r="B13" s="210"/>
      <c r="C13" s="211"/>
      <c r="D13" s="150" t="s">
        <v>19</v>
      </c>
      <c r="E13" s="151"/>
      <c r="F13" s="152"/>
      <c r="G13" s="137" t="s">
        <v>38</v>
      </c>
      <c r="H13" s="180"/>
      <c r="I13" s="150" t="s">
        <v>20</v>
      </c>
      <c r="J13" s="151"/>
      <c r="K13" s="151"/>
      <c r="L13" s="152"/>
      <c r="M13" s="175" t="s">
        <v>36</v>
      </c>
      <c r="N13" s="137" t="s">
        <v>31</v>
      </c>
      <c r="O13" s="137" t="s">
        <v>21</v>
      </c>
      <c r="P13" s="137" t="s">
        <v>22</v>
      </c>
      <c r="T13" s="48" t="s">
        <v>48</v>
      </c>
    </row>
    <row r="14" spans="1:23" s="32" customFormat="1" ht="28.2" customHeight="1" x14ac:dyDescent="0.25">
      <c r="A14" s="212"/>
      <c r="B14" s="213"/>
      <c r="C14" s="214"/>
      <c r="D14" s="153"/>
      <c r="E14" s="154"/>
      <c r="F14" s="155"/>
      <c r="G14" s="137"/>
      <c r="H14" s="180"/>
      <c r="I14" s="52" t="s">
        <v>37</v>
      </c>
      <c r="J14" s="53" t="s">
        <v>33</v>
      </c>
      <c r="K14" s="53" t="s">
        <v>34</v>
      </c>
      <c r="L14" s="54" t="s">
        <v>35</v>
      </c>
      <c r="M14" s="176"/>
      <c r="N14" s="138"/>
      <c r="O14" s="138"/>
      <c r="P14" s="138"/>
      <c r="T14" s="48" t="s">
        <v>60</v>
      </c>
    </row>
    <row r="15" spans="1:23" s="32" customFormat="1" ht="28.2" customHeight="1" x14ac:dyDescent="0.3">
      <c r="A15" s="55" t="s">
        <v>165</v>
      </c>
      <c r="B15" s="55">
        <v>8</v>
      </c>
      <c r="C15" s="55">
        <v>10</v>
      </c>
      <c r="D15" s="56" t="s">
        <v>51</v>
      </c>
      <c r="E15" s="57" t="s">
        <v>118</v>
      </c>
      <c r="F15" s="58"/>
      <c r="G15" s="160"/>
      <c r="H15" s="161"/>
      <c r="I15" s="59"/>
      <c r="J15" s="59"/>
      <c r="K15" s="60"/>
      <c r="L15" s="61"/>
      <c r="M15" s="59"/>
      <c r="N15" s="59"/>
      <c r="O15" s="62">
        <f>SUM(I15:L15)+SUM(M15:N15)</f>
        <v>0</v>
      </c>
      <c r="P15" s="63"/>
      <c r="T15" s="44" t="s">
        <v>59</v>
      </c>
    </row>
    <row r="16" spans="1:23" s="32" customFormat="1" ht="28.2" customHeight="1" x14ac:dyDescent="0.3">
      <c r="A16" s="55" t="s">
        <v>165</v>
      </c>
      <c r="B16" s="55">
        <v>8</v>
      </c>
      <c r="C16" s="55">
        <v>12</v>
      </c>
      <c r="D16" s="56" t="s">
        <v>51</v>
      </c>
      <c r="E16" s="57" t="s">
        <v>118</v>
      </c>
      <c r="F16" s="58"/>
      <c r="G16" s="160"/>
      <c r="H16" s="161"/>
      <c r="I16" s="59"/>
      <c r="J16" s="59"/>
      <c r="K16" s="60"/>
      <c r="L16" s="61"/>
      <c r="M16" s="59"/>
      <c r="N16" s="59"/>
      <c r="O16" s="62">
        <f t="shared" ref="O16:O24" si="0">SUM(I16:L16)+SUM(M16:N16)</f>
        <v>0</v>
      </c>
      <c r="P16" s="63"/>
      <c r="T16" s="48" t="s">
        <v>57</v>
      </c>
    </row>
    <row r="17" spans="1:20" s="32" customFormat="1" ht="28.2" customHeight="1" x14ac:dyDescent="0.3">
      <c r="A17" s="55" t="s">
        <v>165</v>
      </c>
      <c r="B17" s="55">
        <v>8</v>
      </c>
      <c r="C17" s="55">
        <v>14</v>
      </c>
      <c r="D17" s="56" t="s">
        <v>51</v>
      </c>
      <c r="E17" s="57" t="s">
        <v>118</v>
      </c>
      <c r="F17" s="58"/>
      <c r="G17" s="160"/>
      <c r="H17" s="161"/>
      <c r="I17" s="59"/>
      <c r="J17" s="59"/>
      <c r="K17" s="60"/>
      <c r="L17" s="61"/>
      <c r="M17" s="59"/>
      <c r="N17" s="59"/>
      <c r="O17" s="62">
        <f t="shared" si="0"/>
        <v>0</v>
      </c>
      <c r="P17" s="63"/>
      <c r="T17" s="64" t="s">
        <v>127</v>
      </c>
    </row>
    <row r="18" spans="1:20" s="32" customFormat="1" ht="28.2" customHeight="1" x14ac:dyDescent="0.3">
      <c r="A18" s="55" t="s">
        <v>165</v>
      </c>
      <c r="B18" s="55">
        <v>8</v>
      </c>
      <c r="C18" s="55">
        <v>13</v>
      </c>
      <c r="D18" s="56" t="s">
        <v>51</v>
      </c>
      <c r="E18" s="57" t="s">
        <v>118</v>
      </c>
      <c r="F18" s="58"/>
      <c r="G18" s="160"/>
      <c r="H18" s="161"/>
      <c r="I18" s="59"/>
      <c r="J18" s="59"/>
      <c r="K18" s="60"/>
      <c r="L18" s="61"/>
      <c r="M18" s="59"/>
      <c r="N18" s="59"/>
      <c r="O18" s="62">
        <f t="shared" si="0"/>
        <v>0</v>
      </c>
      <c r="P18" s="63"/>
      <c r="T18" s="65" t="s">
        <v>76</v>
      </c>
    </row>
    <row r="19" spans="1:20" s="32" customFormat="1" ht="28.2" customHeight="1" x14ac:dyDescent="0.3">
      <c r="A19" s="55" t="s">
        <v>165</v>
      </c>
      <c r="B19" s="55">
        <v>8</v>
      </c>
      <c r="C19" s="55">
        <v>14</v>
      </c>
      <c r="D19" s="56" t="s">
        <v>51</v>
      </c>
      <c r="E19" s="57" t="s">
        <v>118</v>
      </c>
      <c r="F19" s="58"/>
      <c r="G19" s="143"/>
      <c r="H19" s="144"/>
      <c r="I19" s="59"/>
      <c r="J19" s="59"/>
      <c r="K19" s="60"/>
      <c r="L19" s="61"/>
      <c r="M19" s="59"/>
      <c r="N19" s="59"/>
      <c r="O19" s="62">
        <f t="shared" si="0"/>
        <v>0</v>
      </c>
      <c r="P19" s="63"/>
      <c r="R19" s="139"/>
      <c r="S19" s="139"/>
      <c r="T19" s="66" t="s">
        <v>122</v>
      </c>
    </row>
    <row r="20" spans="1:20" s="32" customFormat="1" ht="28.2" customHeight="1" x14ac:dyDescent="0.3">
      <c r="A20" s="55"/>
      <c r="B20" s="55"/>
      <c r="C20" s="55"/>
      <c r="D20" s="56"/>
      <c r="E20" s="57"/>
      <c r="F20" s="58"/>
      <c r="G20" s="160"/>
      <c r="H20" s="161"/>
      <c r="I20" s="59"/>
      <c r="J20" s="59"/>
      <c r="K20" s="60"/>
      <c r="L20" s="61"/>
      <c r="M20" s="59"/>
      <c r="N20" s="59"/>
      <c r="O20" s="62">
        <f t="shared" si="0"/>
        <v>0</v>
      </c>
      <c r="P20" s="63"/>
      <c r="R20" s="139"/>
      <c r="S20" s="139"/>
      <c r="T20" s="66" t="s">
        <v>51</v>
      </c>
    </row>
    <row r="21" spans="1:20" s="32" customFormat="1" ht="28.2" customHeight="1" x14ac:dyDescent="0.3">
      <c r="A21" s="55"/>
      <c r="B21" s="55"/>
      <c r="C21" s="55"/>
      <c r="D21" s="56"/>
      <c r="E21" s="57"/>
      <c r="F21" s="58"/>
      <c r="G21" s="160"/>
      <c r="H21" s="161"/>
      <c r="I21" s="59"/>
      <c r="J21" s="59"/>
      <c r="K21" s="60"/>
      <c r="L21" s="61"/>
      <c r="M21" s="59"/>
      <c r="N21" s="59"/>
      <c r="O21" s="62">
        <f t="shared" si="0"/>
        <v>0</v>
      </c>
      <c r="P21" s="63"/>
      <c r="R21" s="139"/>
      <c r="S21" s="139"/>
      <c r="T21" s="66" t="s">
        <v>65</v>
      </c>
    </row>
    <row r="22" spans="1:20" s="32" customFormat="1" ht="28.2" customHeight="1" x14ac:dyDescent="0.3">
      <c r="A22" s="55"/>
      <c r="B22" s="55"/>
      <c r="C22" s="55"/>
      <c r="D22" s="56"/>
      <c r="E22" s="57"/>
      <c r="F22" s="58"/>
      <c r="G22" s="160"/>
      <c r="H22" s="161"/>
      <c r="I22" s="59"/>
      <c r="J22" s="59"/>
      <c r="K22" s="60"/>
      <c r="L22" s="61"/>
      <c r="M22" s="59"/>
      <c r="N22" s="59"/>
      <c r="O22" s="62">
        <f t="shared" si="0"/>
        <v>0</v>
      </c>
      <c r="P22" s="63"/>
      <c r="R22" s="193"/>
      <c r="S22" s="193"/>
      <c r="T22" s="66" t="s">
        <v>68</v>
      </c>
    </row>
    <row r="23" spans="1:20" s="32" customFormat="1" ht="28.2" customHeight="1" x14ac:dyDescent="0.3">
      <c r="A23" s="55"/>
      <c r="B23" s="55"/>
      <c r="C23" s="55"/>
      <c r="D23" s="56"/>
      <c r="E23" s="57"/>
      <c r="F23" s="58"/>
      <c r="G23" s="171"/>
      <c r="H23" s="172"/>
      <c r="I23" s="59"/>
      <c r="J23" s="59"/>
      <c r="K23" s="60"/>
      <c r="L23" s="61">
        <v>0</v>
      </c>
      <c r="M23" s="59"/>
      <c r="N23" s="59"/>
      <c r="O23" s="62">
        <f t="shared" si="0"/>
        <v>0</v>
      </c>
      <c r="P23" s="63"/>
      <c r="R23" s="139"/>
      <c r="S23" s="159"/>
      <c r="T23" s="66" t="s">
        <v>63</v>
      </c>
    </row>
    <row r="24" spans="1:20" customFormat="1" ht="28.2" customHeight="1" x14ac:dyDescent="0.3">
      <c r="A24" s="55"/>
      <c r="B24" s="55"/>
      <c r="C24" s="55"/>
      <c r="D24" s="56"/>
      <c r="E24" s="57"/>
      <c r="F24" s="58"/>
      <c r="G24" s="143"/>
      <c r="H24" s="144"/>
      <c r="I24" s="59"/>
      <c r="J24" s="59"/>
      <c r="K24" s="60"/>
      <c r="L24" s="61">
        <v>0</v>
      </c>
      <c r="M24" s="59"/>
      <c r="N24" s="59"/>
      <c r="O24" s="62">
        <f t="shared" si="0"/>
        <v>0</v>
      </c>
      <c r="P24" s="63"/>
      <c r="T24" s="65" t="s">
        <v>77</v>
      </c>
    </row>
    <row r="25" spans="1:20" customFormat="1" ht="18.899999999999999" customHeight="1" x14ac:dyDescent="0.3">
      <c r="A25" s="177" t="s">
        <v>129</v>
      </c>
      <c r="B25" s="178"/>
      <c r="C25" s="178"/>
      <c r="D25" s="178"/>
      <c r="E25" s="178"/>
      <c r="F25" s="178"/>
      <c r="G25" s="178"/>
      <c r="H25" s="179"/>
      <c r="I25" s="67">
        <f t="shared" ref="I25:N25" si="1">SUM(I15:I24)</f>
        <v>0</v>
      </c>
      <c r="J25" s="67">
        <f t="shared" si="1"/>
        <v>0</v>
      </c>
      <c r="K25" s="68">
        <f t="shared" si="1"/>
        <v>0</v>
      </c>
      <c r="L25" s="67">
        <f t="shared" si="1"/>
        <v>0</v>
      </c>
      <c r="M25" s="69">
        <f t="shared" si="1"/>
        <v>0</v>
      </c>
      <c r="N25" s="68">
        <f t="shared" si="1"/>
        <v>0</v>
      </c>
      <c r="O25" s="70">
        <f>IF(SUM(O15:O24)=SUM(I25:L25)+SUM(M25:N25),SUM(O15:O24),"錯誤")</f>
        <v>0</v>
      </c>
      <c r="P25" s="71"/>
      <c r="T25" s="48" t="s">
        <v>55</v>
      </c>
    </row>
    <row r="26" spans="1:20" ht="27.45" customHeight="1" x14ac:dyDescent="0.4">
      <c r="A26" s="189" t="s">
        <v>120</v>
      </c>
      <c r="B26" s="189"/>
      <c r="C26" s="189"/>
      <c r="D26" s="189"/>
      <c r="E26" s="189"/>
      <c r="F26" s="189"/>
      <c r="G26" s="173">
        <f>J4</f>
        <v>0</v>
      </c>
      <c r="H26" s="173"/>
      <c r="I26" s="173"/>
      <c r="J26" s="173"/>
      <c r="K26" s="173"/>
      <c r="L26" s="173"/>
      <c r="M26" s="186" t="s">
        <v>121</v>
      </c>
      <c r="N26" s="186"/>
      <c r="O26" s="186"/>
      <c r="P26" s="186"/>
      <c r="T26" s="48" t="s">
        <v>123</v>
      </c>
    </row>
    <row r="27" spans="1:20" ht="29.1" customHeight="1" x14ac:dyDescent="0.3">
      <c r="A27" s="190" t="s">
        <v>25</v>
      </c>
      <c r="B27" s="191"/>
      <c r="C27" s="191"/>
      <c r="D27" s="191"/>
      <c r="E27" s="191"/>
      <c r="F27" s="191"/>
      <c r="G27" s="191"/>
      <c r="H27" s="192"/>
      <c r="I27" s="190" t="s">
        <v>32</v>
      </c>
      <c r="J27" s="191"/>
      <c r="K27" s="191"/>
      <c r="L27" s="191"/>
      <c r="M27" s="192"/>
      <c r="N27" s="188" t="s">
        <v>119</v>
      </c>
      <c r="O27" s="188"/>
      <c r="P27" s="188"/>
      <c r="T27" s="48" t="s">
        <v>67</v>
      </c>
    </row>
    <row r="28" spans="1:20" ht="38.1" customHeight="1" x14ac:dyDescent="0.3">
      <c r="A28" s="156"/>
      <c r="B28" s="157"/>
      <c r="C28" s="157"/>
      <c r="D28" s="157"/>
      <c r="E28" s="157"/>
      <c r="F28" s="157"/>
      <c r="G28" s="157"/>
      <c r="H28" s="158"/>
      <c r="I28" s="156"/>
      <c r="J28" s="157"/>
      <c r="K28" s="157"/>
      <c r="L28" s="157"/>
      <c r="M28" s="158"/>
      <c r="N28" s="162"/>
      <c r="O28" s="163"/>
      <c r="P28" s="164"/>
      <c r="T28" s="44" t="s">
        <v>66</v>
      </c>
    </row>
    <row r="29" spans="1:20" ht="29.1" customHeight="1" x14ac:dyDescent="0.3">
      <c r="A29" s="183" t="s">
        <v>23</v>
      </c>
      <c r="B29" s="184"/>
      <c r="C29" s="184"/>
      <c r="D29" s="184"/>
      <c r="E29" s="184"/>
      <c r="F29" s="184"/>
      <c r="G29" s="184"/>
      <c r="H29" s="185"/>
      <c r="I29" s="174" t="s">
        <v>24</v>
      </c>
      <c r="J29" s="174"/>
      <c r="K29" s="174"/>
      <c r="L29" s="174"/>
      <c r="M29" s="174"/>
      <c r="N29" s="165"/>
      <c r="O29" s="166"/>
      <c r="P29" s="167"/>
      <c r="T29" s="48" t="s">
        <v>45</v>
      </c>
    </row>
    <row r="30" spans="1:20" ht="42.75" customHeight="1" x14ac:dyDescent="0.3">
      <c r="A30" s="187"/>
      <c r="B30" s="181"/>
      <c r="C30" s="181"/>
      <c r="D30" s="181"/>
      <c r="E30" s="181"/>
      <c r="F30" s="181"/>
      <c r="G30" s="181"/>
      <c r="H30" s="182"/>
      <c r="I30" s="181"/>
      <c r="J30" s="181"/>
      <c r="K30" s="181"/>
      <c r="L30" s="181"/>
      <c r="M30" s="182"/>
      <c r="N30" s="168"/>
      <c r="O30" s="169"/>
      <c r="P30" s="170"/>
      <c r="T30" s="48" t="s">
        <v>73</v>
      </c>
    </row>
    <row r="31" spans="1:20" ht="40.35" customHeight="1" x14ac:dyDescent="0.3">
      <c r="T31" s="48" t="s">
        <v>64</v>
      </c>
    </row>
    <row r="32" spans="1:20" x14ac:dyDescent="0.3">
      <c r="T32" s="48" t="s">
        <v>71</v>
      </c>
    </row>
    <row r="33" spans="20:20" x14ac:dyDescent="0.3">
      <c r="T33" s="48" t="s">
        <v>50</v>
      </c>
    </row>
    <row r="34" spans="20:20" ht="25.2" x14ac:dyDescent="0.3">
      <c r="T34" s="64" t="s">
        <v>128</v>
      </c>
    </row>
    <row r="35" spans="20:20" x14ac:dyDescent="0.3">
      <c r="T35" s="48" t="s">
        <v>62</v>
      </c>
    </row>
    <row r="36" spans="20:20" x14ac:dyDescent="0.3">
      <c r="T36" s="48" t="s">
        <v>56</v>
      </c>
    </row>
    <row r="37" spans="20:20" x14ac:dyDescent="0.3">
      <c r="T37" s="48" t="s">
        <v>69</v>
      </c>
    </row>
    <row r="38" spans="20:20" x14ac:dyDescent="0.3">
      <c r="T38" s="48" t="s">
        <v>74</v>
      </c>
    </row>
    <row r="39" spans="20:20" x14ac:dyDescent="0.3">
      <c r="T39" s="48" t="s">
        <v>70</v>
      </c>
    </row>
    <row r="40" spans="20:20" x14ac:dyDescent="0.3">
      <c r="T40" s="48" t="s">
        <v>61</v>
      </c>
    </row>
    <row r="41" spans="20:20" x14ac:dyDescent="0.3">
      <c r="T41" s="44" t="s">
        <v>75</v>
      </c>
    </row>
    <row r="42" spans="20:20" x14ac:dyDescent="0.3">
      <c r="T42" s="48" t="s">
        <v>72</v>
      </c>
    </row>
    <row r="43" spans="20:20" x14ac:dyDescent="0.3">
      <c r="T43" s="72" t="s">
        <v>130</v>
      </c>
    </row>
    <row r="44" spans="20:20" x14ac:dyDescent="0.3">
      <c r="T44" s="72" t="s">
        <v>131</v>
      </c>
    </row>
  </sheetData>
  <sheetProtection password="CC3D" sheet="1" scenarios="1" formatCells="0" formatColumns="0" formatRows="0" insertColumns="0" insertRows="0" deleteColumns="0" deleteRows="0" selectLockedCells="1" sort="0" autoFilter="0"/>
  <mergeCells count="62">
    <mergeCell ref="A1:P1"/>
    <mergeCell ref="A2:F2"/>
    <mergeCell ref="G2:I2"/>
    <mergeCell ref="J2:L2"/>
    <mergeCell ref="M2:P2"/>
    <mergeCell ref="A11:F11"/>
    <mergeCell ref="A12:F12"/>
    <mergeCell ref="A13:C14"/>
    <mergeCell ref="I13:L13"/>
    <mergeCell ref="G10:H10"/>
    <mergeCell ref="J10:L10"/>
    <mergeCell ref="A10:F10"/>
    <mergeCell ref="J4:L7"/>
    <mergeCell ref="N10:P10"/>
    <mergeCell ref="A8:P8"/>
    <mergeCell ref="A9:F9"/>
    <mergeCell ref="M4:P4"/>
    <mergeCell ref="G6:I6"/>
    <mergeCell ref="A3:F4"/>
    <mergeCell ref="G9:L9"/>
    <mergeCell ref="G3:I3"/>
    <mergeCell ref="G7:I7"/>
    <mergeCell ref="N9:P9"/>
    <mergeCell ref="G4:I4"/>
    <mergeCell ref="A30:H30"/>
    <mergeCell ref="N27:P27"/>
    <mergeCell ref="A26:F26"/>
    <mergeCell ref="I27:M27"/>
    <mergeCell ref="I28:M28"/>
    <mergeCell ref="A27:H27"/>
    <mergeCell ref="R20:S20"/>
    <mergeCell ref="A29:H29"/>
    <mergeCell ref="G17:H17"/>
    <mergeCell ref="R21:S21"/>
    <mergeCell ref="G22:H22"/>
    <mergeCell ref="M26:P26"/>
    <mergeCell ref="R22:S22"/>
    <mergeCell ref="D13:F14"/>
    <mergeCell ref="A28:H28"/>
    <mergeCell ref="R23:S23"/>
    <mergeCell ref="G16:H16"/>
    <mergeCell ref="N28:P30"/>
    <mergeCell ref="G20:H20"/>
    <mergeCell ref="G23:H23"/>
    <mergeCell ref="G24:H24"/>
    <mergeCell ref="G26:L26"/>
    <mergeCell ref="I29:M29"/>
    <mergeCell ref="M13:M14"/>
    <mergeCell ref="G18:H18"/>
    <mergeCell ref="A25:H25"/>
    <mergeCell ref="G13:H14"/>
    <mergeCell ref="I30:M30"/>
    <mergeCell ref="G21:H21"/>
    <mergeCell ref="N13:N14"/>
    <mergeCell ref="O13:O14"/>
    <mergeCell ref="P13:P14"/>
    <mergeCell ref="R19:S19"/>
    <mergeCell ref="G5:I5"/>
    <mergeCell ref="G19:H19"/>
    <mergeCell ref="G11:P11"/>
    <mergeCell ref="G12:P12"/>
    <mergeCell ref="G15:H15"/>
  </mergeCells>
  <phoneticPr fontId="21" type="noConversion"/>
  <dataValidations count="1">
    <dataValidation allowBlank="1" showDropDown="1" showInputMessage="1" showErrorMessage="1" sqref="F15:F24"/>
  </dataValidations>
  <printOptions horizontalCentered="1"/>
  <pageMargins left="0" right="0" top="1.02" bottom="0" header="0.70866141732283472" footer="0.31496062992125984"/>
  <headerFooter alignWithMargins="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代碼!$G$2:$G$14</xm:f>
          </x14:formula1>
          <xm:sqref>B15:B24</xm:sqref>
        </x14:dataValidation>
        <x14:dataValidation type="list" allowBlank="1" showInputMessage="1" showErrorMessage="1">
          <x14:formula1>
            <xm:f>代碼!$I$2:$I$33</xm:f>
          </x14:formula1>
          <xm:sqref>C15:C24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ABF8F"/>
  </sheetPr>
  <dimension ref="A1:W44"/>
  <sheetViews>
    <sheetView tabSelected="1" zoomScale="115" zoomScaleNormal="115" workbookViewId="0">
      <selection activeCell="G16" sqref="G16:H16"/>
    </sheetView>
  </sheetViews>
  <sheetFormatPr defaultColWidth="9" defaultRowHeight="16.2" x14ac:dyDescent="0.3"/>
  <cols>
    <col min="1" max="1" width="3.6640625" style="19" customWidth="1"/>
    <col min="2" max="2" width="3.44140625" style="19" customWidth="1"/>
    <col min="3" max="3" width="3.6640625" style="19" customWidth="1"/>
    <col min="4" max="4" width="4.44140625" style="19" customWidth="1"/>
    <col min="5" max="5" width="3.21875" style="19" customWidth="1"/>
    <col min="6" max="6" width="6.33203125" style="19" customWidth="1"/>
    <col min="7" max="7" width="9.88671875" style="19" customWidth="1"/>
    <col min="8" max="8" width="13.21875" style="19" customWidth="1"/>
    <col min="9" max="9" width="6.33203125" style="19" customWidth="1"/>
    <col min="10" max="10" width="6.44140625" style="19" customWidth="1"/>
    <col min="11" max="11" width="7.109375" style="19" customWidth="1"/>
    <col min="12" max="12" width="4.21875" style="19" customWidth="1"/>
    <col min="13" max="13" width="7.33203125" style="19" customWidth="1"/>
    <col min="14" max="14" width="5.77734375" style="19" customWidth="1"/>
    <col min="15" max="15" width="7.6640625" style="19" customWidth="1"/>
    <col min="16" max="16" width="7.44140625" style="19" customWidth="1"/>
    <col min="17" max="19" width="9" style="19"/>
    <col min="20" max="20" width="7.88671875" style="19" hidden="1" customWidth="1"/>
    <col min="21" max="16384" width="9" style="19"/>
  </cols>
  <sheetData>
    <row r="1" spans="1:23" ht="36.450000000000003" customHeight="1" x14ac:dyDescent="0.3">
      <c r="A1" s="233" t="s">
        <v>206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</row>
    <row r="2" spans="1:23" ht="18" customHeight="1" x14ac:dyDescent="0.3">
      <c r="A2" s="234" t="s">
        <v>16</v>
      </c>
      <c r="B2" s="235"/>
      <c r="C2" s="235"/>
      <c r="D2" s="235"/>
      <c r="E2" s="235"/>
      <c r="F2" s="236"/>
      <c r="G2" s="226" t="s">
        <v>15</v>
      </c>
      <c r="H2" s="227"/>
      <c r="I2" s="228"/>
      <c r="J2" s="237" t="s">
        <v>14</v>
      </c>
      <c r="K2" s="238"/>
      <c r="L2" s="239"/>
      <c r="M2" s="240" t="s">
        <v>1</v>
      </c>
      <c r="N2" s="241"/>
      <c r="O2" s="241"/>
      <c r="P2" s="242"/>
    </row>
    <row r="3" spans="1:23" ht="18" customHeight="1" x14ac:dyDescent="0.3">
      <c r="A3" s="226" t="s">
        <v>39</v>
      </c>
      <c r="B3" s="227"/>
      <c r="C3" s="227"/>
      <c r="D3" s="227"/>
      <c r="E3" s="227"/>
      <c r="F3" s="227"/>
      <c r="G3" s="253" t="s">
        <v>170</v>
      </c>
      <c r="H3" s="254"/>
      <c r="I3" s="255"/>
      <c r="J3" s="256">
        <f>O25</f>
        <v>78</v>
      </c>
      <c r="K3" s="256"/>
      <c r="L3" s="257"/>
      <c r="M3" s="262" t="s">
        <v>189</v>
      </c>
      <c r="N3" s="263"/>
      <c r="O3" s="263"/>
      <c r="P3" s="264"/>
    </row>
    <row r="4" spans="1:23" ht="17.7" customHeight="1" x14ac:dyDescent="0.3">
      <c r="A4" s="229"/>
      <c r="B4" s="230"/>
      <c r="C4" s="230"/>
      <c r="D4" s="230"/>
      <c r="E4" s="230"/>
      <c r="F4" s="231"/>
      <c r="G4" s="140" t="s">
        <v>171</v>
      </c>
      <c r="H4" s="141"/>
      <c r="I4" s="142"/>
      <c r="J4" s="258"/>
      <c r="K4" s="258"/>
      <c r="L4" s="259"/>
      <c r="M4" s="265"/>
      <c r="N4" s="266"/>
      <c r="O4" s="266"/>
      <c r="P4" s="267"/>
    </row>
    <row r="5" spans="1:23" ht="13.95" customHeight="1" x14ac:dyDescent="0.3">
      <c r="A5" s="26"/>
      <c r="B5" s="27"/>
      <c r="C5" s="27"/>
      <c r="D5" s="27"/>
      <c r="E5" s="27"/>
      <c r="F5" s="28"/>
      <c r="G5" s="250" t="s">
        <v>173</v>
      </c>
      <c r="H5" s="251"/>
      <c r="I5" s="252"/>
      <c r="J5" s="258"/>
      <c r="K5" s="258"/>
      <c r="L5" s="259"/>
      <c r="M5" s="73"/>
      <c r="N5" s="74"/>
      <c r="O5" s="74"/>
      <c r="P5" s="75"/>
    </row>
    <row r="6" spans="1:23" s="32" customFormat="1" ht="13.95" customHeight="1" x14ac:dyDescent="0.3">
      <c r="A6" s="33"/>
      <c r="B6" s="34"/>
      <c r="C6" s="34"/>
      <c r="D6" s="34"/>
      <c r="E6" s="34"/>
      <c r="F6" s="35"/>
      <c r="G6" s="223" t="s">
        <v>172</v>
      </c>
      <c r="H6" s="224"/>
      <c r="I6" s="225"/>
      <c r="J6" s="258"/>
      <c r="K6" s="258"/>
      <c r="L6" s="259"/>
      <c r="M6" s="36" t="s">
        <v>40</v>
      </c>
      <c r="N6" s="37"/>
      <c r="O6" s="38"/>
      <c r="P6" s="39"/>
      <c r="T6" s="40"/>
    </row>
    <row r="7" spans="1:23" s="32" customFormat="1" ht="13.95" customHeight="1" x14ac:dyDescent="0.25">
      <c r="A7" s="33"/>
      <c r="B7" s="34"/>
      <c r="C7" s="34"/>
      <c r="D7" s="34"/>
      <c r="E7" s="34"/>
      <c r="F7" s="35"/>
      <c r="G7" s="246" t="s">
        <v>30</v>
      </c>
      <c r="H7" s="247"/>
      <c r="I7" s="248"/>
      <c r="J7" s="260"/>
      <c r="K7" s="260"/>
      <c r="L7" s="261"/>
      <c r="M7" s="41"/>
      <c r="N7" s="38"/>
      <c r="O7" s="38"/>
      <c r="P7" s="39"/>
      <c r="Q7" s="42"/>
      <c r="R7" s="42"/>
      <c r="S7" s="43"/>
      <c r="T7" s="44" t="s">
        <v>52</v>
      </c>
      <c r="U7" s="45"/>
      <c r="V7" s="43"/>
      <c r="W7" s="43"/>
    </row>
    <row r="8" spans="1:23" s="32" customFormat="1" ht="22.35" customHeight="1" x14ac:dyDescent="0.25">
      <c r="A8" s="202" t="s">
        <v>124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46"/>
      <c r="T8" s="44" t="s">
        <v>54</v>
      </c>
    </row>
    <row r="9" spans="1:23" s="32" customFormat="1" ht="19.95" customHeight="1" x14ac:dyDescent="0.3">
      <c r="A9" s="203" t="s">
        <v>116</v>
      </c>
      <c r="B9" s="203"/>
      <c r="C9" s="203"/>
      <c r="D9" s="203"/>
      <c r="E9" s="203"/>
      <c r="F9" s="203"/>
      <c r="G9" s="47"/>
      <c r="H9" s="232">
        <f ca="1">TODAY()</f>
        <v>44076</v>
      </c>
      <c r="I9" s="232"/>
      <c r="J9" s="232"/>
      <c r="K9" s="232"/>
      <c r="L9" s="232"/>
      <c r="M9" s="47"/>
      <c r="N9" s="249" t="s">
        <v>117</v>
      </c>
      <c r="O9" s="249"/>
      <c r="P9" s="249"/>
      <c r="Q9" s="46"/>
      <c r="T9" s="48" t="s">
        <v>58</v>
      </c>
    </row>
    <row r="10" spans="1:23" s="32" customFormat="1" ht="31.95" customHeight="1" x14ac:dyDescent="0.25">
      <c r="A10" s="188" t="s">
        <v>0</v>
      </c>
      <c r="B10" s="188"/>
      <c r="C10" s="194"/>
      <c r="D10" s="194"/>
      <c r="E10" s="194"/>
      <c r="F10" s="194"/>
      <c r="G10" s="348" t="s">
        <v>180</v>
      </c>
      <c r="H10" s="349"/>
      <c r="I10" s="49" t="s">
        <v>28</v>
      </c>
      <c r="J10" s="220" t="s">
        <v>134</v>
      </c>
      <c r="K10" s="221"/>
      <c r="L10" s="222"/>
      <c r="M10" s="50" t="s">
        <v>29</v>
      </c>
      <c r="N10" s="201" t="s">
        <v>135</v>
      </c>
      <c r="O10" s="201"/>
      <c r="P10" s="201"/>
      <c r="Q10" s="46"/>
      <c r="T10" s="51" t="s">
        <v>46</v>
      </c>
    </row>
    <row r="11" spans="1:23" s="32" customFormat="1" ht="25.2" customHeight="1" x14ac:dyDescent="0.25">
      <c r="A11" s="204" t="s">
        <v>17</v>
      </c>
      <c r="B11" s="204"/>
      <c r="C11" s="204"/>
      <c r="D11" s="204"/>
      <c r="E11" s="204"/>
      <c r="F11" s="204"/>
      <c r="G11" s="145" t="s">
        <v>125</v>
      </c>
      <c r="H11" s="146"/>
      <c r="I11" s="146"/>
      <c r="J11" s="146"/>
      <c r="K11" s="146"/>
      <c r="L11" s="146"/>
      <c r="M11" s="146"/>
      <c r="N11" s="146"/>
      <c r="O11" s="146"/>
      <c r="P11" s="147"/>
      <c r="T11" s="48" t="s">
        <v>47</v>
      </c>
    </row>
    <row r="12" spans="1:23" s="32" customFormat="1" ht="28.2" customHeight="1" x14ac:dyDescent="0.25">
      <c r="A12" s="205" t="s">
        <v>18</v>
      </c>
      <c r="B12" s="206"/>
      <c r="C12" s="207"/>
      <c r="D12" s="207"/>
      <c r="E12" s="207"/>
      <c r="F12" s="208"/>
      <c r="G12" s="350" t="s">
        <v>209</v>
      </c>
      <c r="H12" s="351"/>
      <c r="I12" s="351"/>
      <c r="J12" s="351"/>
      <c r="K12" s="351"/>
      <c r="L12" s="351"/>
      <c r="M12" s="351"/>
      <c r="N12" s="351"/>
      <c r="O12" s="351"/>
      <c r="P12" s="351"/>
      <c r="T12" s="48" t="s">
        <v>80</v>
      </c>
    </row>
    <row r="13" spans="1:23" s="32" customFormat="1" ht="20.7" customHeight="1" x14ac:dyDescent="0.25">
      <c r="A13" s="209" t="s">
        <v>178</v>
      </c>
      <c r="B13" s="210"/>
      <c r="C13" s="211"/>
      <c r="D13" s="150" t="s">
        <v>19</v>
      </c>
      <c r="E13" s="151"/>
      <c r="F13" s="152"/>
      <c r="G13" s="137" t="s">
        <v>38</v>
      </c>
      <c r="H13" s="180"/>
      <c r="I13" s="150" t="s">
        <v>20</v>
      </c>
      <c r="J13" s="151"/>
      <c r="K13" s="151"/>
      <c r="L13" s="152"/>
      <c r="M13" s="175" t="s">
        <v>174</v>
      </c>
      <c r="N13" s="137" t="s">
        <v>31</v>
      </c>
      <c r="O13" s="137" t="s">
        <v>21</v>
      </c>
      <c r="P13" s="137" t="s">
        <v>22</v>
      </c>
      <c r="T13" s="48" t="s">
        <v>48</v>
      </c>
    </row>
    <row r="14" spans="1:23" s="32" customFormat="1" ht="28.2" customHeight="1" x14ac:dyDescent="0.25">
      <c r="A14" s="212"/>
      <c r="B14" s="213"/>
      <c r="C14" s="214"/>
      <c r="D14" s="153"/>
      <c r="E14" s="154"/>
      <c r="F14" s="155"/>
      <c r="G14" s="137"/>
      <c r="H14" s="180"/>
      <c r="I14" s="52" t="s">
        <v>37</v>
      </c>
      <c r="J14" s="53" t="s">
        <v>33</v>
      </c>
      <c r="K14" s="53" t="s">
        <v>34</v>
      </c>
      <c r="L14" s="76" t="s">
        <v>35</v>
      </c>
      <c r="M14" s="176"/>
      <c r="N14" s="138"/>
      <c r="O14" s="138"/>
      <c r="P14" s="138"/>
      <c r="T14" s="48" t="s">
        <v>60</v>
      </c>
    </row>
    <row r="15" spans="1:23" s="32" customFormat="1" ht="28.2" customHeight="1" x14ac:dyDescent="0.3">
      <c r="A15" s="77" t="s">
        <v>165</v>
      </c>
      <c r="B15" s="77">
        <v>8</v>
      </c>
      <c r="C15" s="77">
        <v>11</v>
      </c>
      <c r="D15" s="56" t="s">
        <v>164</v>
      </c>
      <c r="E15" s="57" t="s">
        <v>118</v>
      </c>
      <c r="F15" s="78" t="s">
        <v>46</v>
      </c>
      <c r="G15" s="354" t="s">
        <v>210</v>
      </c>
      <c r="H15" s="355"/>
      <c r="I15" s="59"/>
      <c r="J15" s="59"/>
      <c r="K15" s="79">
        <f>(IF(COUNTIF(代碼!$B$2:$B$60,F15),VLOOKUP(F15,代碼!$B$2:$C$60,2,FALSE),FALSE))*2</f>
        <v>78</v>
      </c>
      <c r="L15" s="61"/>
      <c r="M15" s="59"/>
      <c r="N15" s="59"/>
      <c r="O15" s="80">
        <f>SUM(I15:L15)+SUM(M15:N15)</f>
        <v>78</v>
      </c>
      <c r="P15" s="63"/>
      <c r="T15" s="44" t="s">
        <v>59</v>
      </c>
    </row>
    <row r="16" spans="1:23" s="32" customFormat="1" ht="28.2" customHeight="1" x14ac:dyDescent="0.3">
      <c r="A16" s="77" t="s">
        <v>165</v>
      </c>
      <c r="B16" s="77">
        <v>7</v>
      </c>
      <c r="C16" s="77">
        <v>12</v>
      </c>
      <c r="D16" s="56" t="s">
        <v>164</v>
      </c>
      <c r="E16" s="57" t="s">
        <v>118</v>
      </c>
      <c r="F16" s="78"/>
      <c r="G16" s="352"/>
      <c r="H16" s="353"/>
      <c r="I16" s="59"/>
      <c r="J16" s="59"/>
      <c r="K16" s="79">
        <f>(IF(COUNTIF(代碼!$B$2:$B$60,F16),VLOOKUP(F16,代碼!$B$2:$C$60,2,FALSE),FALSE))*2</f>
        <v>0</v>
      </c>
      <c r="L16" s="61"/>
      <c r="M16" s="59"/>
      <c r="N16" s="59">
        <v>0</v>
      </c>
      <c r="O16" s="80">
        <f t="shared" ref="O16:O24" si="0">SUM(I16:L16)+SUM(M16:N16)</f>
        <v>0</v>
      </c>
      <c r="P16" s="63"/>
      <c r="T16" s="48" t="s">
        <v>57</v>
      </c>
    </row>
    <row r="17" spans="1:20" s="32" customFormat="1" ht="28.2" customHeight="1" x14ac:dyDescent="0.3">
      <c r="A17" s="77" t="s">
        <v>165</v>
      </c>
      <c r="B17" s="77">
        <v>8</v>
      </c>
      <c r="C17" s="77">
        <v>12</v>
      </c>
      <c r="D17" s="56" t="s">
        <v>164</v>
      </c>
      <c r="E17" s="57" t="s">
        <v>118</v>
      </c>
      <c r="F17" s="78"/>
      <c r="G17" s="160"/>
      <c r="H17" s="161"/>
      <c r="I17" s="59"/>
      <c r="J17" s="59"/>
      <c r="K17" s="79">
        <f>(IF(COUNTIF(代碼!$B$2:$B$60,F17),VLOOKUP(F17,代碼!$B$2:$C$60,2,FALSE),FALSE))*2</f>
        <v>0</v>
      </c>
      <c r="L17" s="61"/>
      <c r="M17" s="59"/>
      <c r="N17" s="59"/>
      <c r="O17" s="80">
        <f t="shared" si="0"/>
        <v>0</v>
      </c>
      <c r="P17" s="63"/>
      <c r="T17" s="64" t="s">
        <v>127</v>
      </c>
    </row>
    <row r="18" spans="1:20" s="32" customFormat="1" ht="28.2" customHeight="1" x14ac:dyDescent="0.3">
      <c r="A18" s="77" t="s">
        <v>165</v>
      </c>
      <c r="B18" s="77">
        <v>8</v>
      </c>
      <c r="C18" s="77">
        <v>13</v>
      </c>
      <c r="D18" s="56" t="s">
        <v>164</v>
      </c>
      <c r="E18" s="57" t="s">
        <v>118</v>
      </c>
      <c r="F18" s="78"/>
      <c r="G18" s="160"/>
      <c r="H18" s="161"/>
      <c r="I18" s="59"/>
      <c r="J18" s="59"/>
      <c r="K18" s="79">
        <f>(IF(COUNTIF(代碼!$B$2:$B$60,F18),VLOOKUP(F18,代碼!$B$2:$C$60,2,FALSE),FALSE))*2</f>
        <v>0</v>
      </c>
      <c r="L18" s="61"/>
      <c r="M18" s="59"/>
      <c r="N18" s="59"/>
      <c r="O18" s="80">
        <f t="shared" si="0"/>
        <v>0</v>
      </c>
      <c r="P18" s="63"/>
      <c r="T18" s="65" t="s">
        <v>76</v>
      </c>
    </row>
    <row r="19" spans="1:20" s="32" customFormat="1" ht="28.2" customHeight="1" x14ac:dyDescent="0.3">
      <c r="A19" s="77" t="s">
        <v>165</v>
      </c>
      <c r="B19" s="77">
        <v>8</v>
      </c>
      <c r="C19" s="77">
        <v>14</v>
      </c>
      <c r="D19" s="56" t="s">
        <v>164</v>
      </c>
      <c r="E19" s="57" t="s">
        <v>118</v>
      </c>
      <c r="F19" s="78"/>
      <c r="G19" s="160"/>
      <c r="H19" s="161"/>
      <c r="I19" s="59"/>
      <c r="J19" s="59"/>
      <c r="K19" s="79">
        <f>(IF(COUNTIF(代碼!$B$2:$B$60,F19),VLOOKUP(F19,代碼!$B$2:$C$60,2,FALSE),FALSE))*2</f>
        <v>0</v>
      </c>
      <c r="L19" s="61"/>
      <c r="M19" s="59"/>
      <c r="N19" s="59"/>
      <c r="O19" s="80">
        <f t="shared" si="0"/>
        <v>0</v>
      </c>
      <c r="P19" s="63"/>
      <c r="R19" s="139"/>
      <c r="S19" s="139"/>
      <c r="T19" s="66" t="s">
        <v>122</v>
      </c>
    </row>
    <row r="20" spans="1:20" s="32" customFormat="1" ht="28.2" customHeight="1" x14ac:dyDescent="0.3">
      <c r="A20" s="77" t="s">
        <v>165</v>
      </c>
      <c r="B20" s="77">
        <v>8</v>
      </c>
      <c r="C20" s="77">
        <v>14</v>
      </c>
      <c r="D20" s="56" t="s">
        <v>164</v>
      </c>
      <c r="E20" s="57" t="s">
        <v>118</v>
      </c>
      <c r="F20" s="78"/>
      <c r="G20" s="160"/>
      <c r="H20" s="161"/>
      <c r="I20" s="59"/>
      <c r="J20" s="59"/>
      <c r="K20" s="79">
        <f>(IF(COUNTIF(代碼!$B$2:$B$60,F20),VLOOKUP(F20,代碼!$B$2:$C$60,2,FALSE),FALSE))*2</f>
        <v>0</v>
      </c>
      <c r="L20" s="61"/>
      <c r="M20" s="59"/>
      <c r="N20" s="59"/>
      <c r="O20" s="80">
        <f t="shared" si="0"/>
        <v>0</v>
      </c>
      <c r="P20" s="63"/>
      <c r="R20" s="139"/>
      <c r="S20" s="139"/>
      <c r="T20" s="66" t="s">
        <v>51</v>
      </c>
    </row>
    <row r="21" spans="1:20" s="32" customFormat="1" ht="28.2" customHeight="1" x14ac:dyDescent="0.3">
      <c r="A21" s="77"/>
      <c r="B21" s="77"/>
      <c r="C21" s="77"/>
      <c r="D21" s="56"/>
      <c r="E21" s="57"/>
      <c r="F21" s="78"/>
      <c r="G21" s="160"/>
      <c r="H21" s="161"/>
      <c r="I21" s="59"/>
      <c r="J21" s="59"/>
      <c r="K21" s="79">
        <f>(IF(COUNTIF(代碼!$B$2:$B$60,F21),VLOOKUP(F21,代碼!$B$2:$C$60,2,FALSE),FALSE))*2</f>
        <v>0</v>
      </c>
      <c r="L21" s="61">
        <v>0</v>
      </c>
      <c r="M21" s="59"/>
      <c r="N21" s="59"/>
      <c r="O21" s="80">
        <f t="shared" si="0"/>
        <v>0</v>
      </c>
      <c r="P21" s="63"/>
      <c r="R21" s="139"/>
      <c r="S21" s="139"/>
      <c r="T21" s="66" t="s">
        <v>65</v>
      </c>
    </row>
    <row r="22" spans="1:20" s="32" customFormat="1" ht="28.2" customHeight="1" x14ac:dyDescent="0.3">
      <c r="A22" s="77"/>
      <c r="B22" s="77"/>
      <c r="C22" s="77"/>
      <c r="D22" s="56"/>
      <c r="E22" s="57"/>
      <c r="F22" s="78"/>
      <c r="G22" s="160"/>
      <c r="H22" s="161"/>
      <c r="I22" s="59"/>
      <c r="J22" s="59"/>
      <c r="K22" s="79">
        <f>(IF(COUNTIF(代碼!$B$2:$B$60,F22),VLOOKUP(F22,代碼!$B$2:$C$60,2,FALSE),FALSE))*2</f>
        <v>0</v>
      </c>
      <c r="L22" s="61">
        <v>0</v>
      </c>
      <c r="M22" s="59"/>
      <c r="N22" s="59"/>
      <c r="O22" s="80">
        <f t="shared" si="0"/>
        <v>0</v>
      </c>
      <c r="P22" s="63"/>
      <c r="R22" s="193"/>
      <c r="S22" s="193"/>
      <c r="T22" s="66" t="s">
        <v>68</v>
      </c>
    </row>
    <row r="23" spans="1:20" s="32" customFormat="1" ht="28.2" customHeight="1" x14ac:dyDescent="0.3">
      <c r="A23" s="77"/>
      <c r="B23" s="77"/>
      <c r="C23" s="77"/>
      <c r="D23" s="56"/>
      <c r="E23" s="57"/>
      <c r="F23" s="78"/>
      <c r="G23" s="171"/>
      <c r="H23" s="172"/>
      <c r="I23" s="59"/>
      <c r="J23" s="59"/>
      <c r="K23" s="79">
        <f>(IF(COUNTIF(代碼!$B$2:$B$60,F23),VLOOKUP(F23,代碼!$B$2:$C$60,2,FALSE),FALSE))*2</f>
        <v>0</v>
      </c>
      <c r="L23" s="61">
        <v>0</v>
      </c>
      <c r="M23" s="59"/>
      <c r="N23" s="59"/>
      <c r="O23" s="80">
        <f t="shared" si="0"/>
        <v>0</v>
      </c>
      <c r="P23" s="63"/>
      <c r="R23" s="139"/>
      <c r="S23" s="159"/>
      <c r="T23" s="66" t="s">
        <v>63</v>
      </c>
    </row>
    <row r="24" spans="1:20" customFormat="1" ht="28.2" customHeight="1" x14ac:dyDescent="0.3">
      <c r="A24" s="77"/>
      <c r="B24" s="77"/>
      <c r="C24" s="77"/>
      <c r="D24" s="56"/>
      <c r="E24" s="57"/>
      <c r="F24" s="78"/>
      <c r="G24" s="143"/>
      <c r="H24" s="144"/>
      <c r="I24" s="59"/>
      <c r="J24" s="59"/>
      <c r="K24" s="79">
        <f>(IF(COUNTIF(代碼!$B$2:$B$60,F24),VLOOKUP(F24,代碼!$B$2:$C$60,2,FALSE),FALSE))*2</f>
        <v>0</v>
      </c>
      <c r="L24" s="61">
        <v>0</v>
      </c>
      <c r="M24" s="59"/>
      <c r="N24" s="59"/>
      <c r="O24" s="80">
        <f t="shared" si="0"/>
        <v>0</v>
      </c>
      <c r="P24" s="63"/>
      <c r="T24" s="65" t="s">
        <v>77</v>
      </c>
    </row>
    <row r="25" spans="1:20" customFormat="1" ht="18.899999999999999" customHeight="1" x14ac:dyDescent="0.3">
      <c r="A25" s="177" t="s">
        <v>129</v>
      </c>
      <c r="B25" s="178"/>
      <c r="C25" s="178"/>
      <c r="D25" s="178"/>
      <c r="E25" s="178"/>
      <c r="F25" s="178"/>
      <c r="G25" s="178"/>
      <c r="H25" s="179"/>
      <c r="I25" s="67">
        <f t="shared" ref="I25:N25" si="1">SUM(I15:I24)</f>
        <v>0</v>
      </c>
      <c r="J25" s="67">
        <f t="shared" si="1"/>
        <v>0</v>
      </c>
      <c r="K25" s="81">
        <f t="shared" si="1"/>
        <v>78</v>
      </c>
      <c r="L25" s="67">
        <f t="shared" si="1"/>
        <v>0</v>
      </c>
      <c r="M25" s="67">
        <f t="shared" si="1"/>
        <v>0</v>
      </c>
      <c r="N25" s="68">
        <f t="shared" si="1"/>
        <v>0</v>
      </c>
      <c r="O25" s="70">
        <f>IF(SUM(O15:O24)=SUM(I25:L25)+SUM(M25:N25),SUM(O15:O24),"錯誤")</f>
        <v>78</v>
      </c>
      <c r="P25" s="71"/>
      <c r="T25" s="48" t="s">
        <v>55</v>
      </c>
    </row>
    <row r="26" spans="1:20" ht="27.45" customHeight="1" x14ac:dyDescent="0.4">
      <c r="A26" s="189" t="s">
        <v>120</v>
      </c>
      <c r="B26" s="189"/>
      <c r="C26" s="189"/>
      <c r="D26" s="189"/>
      <c r="E26" s="189"/>
      <c r="F26" s="189"/>
      <c r="G26" s="173">
        <f>J3</f>
        <v>78</v>
      </c>
      <c r="H26" s="173"/>
      <c r="I26" s="173"/>
      <c r="J26" s="173"/>
      <c r="K26" s="173"/>
      <c r="L26" s="173"/>
      <c r="M26" s="186" t="s">
        <v>121</v>
      </c>
      <c r="N26" s="186"/>
      <c r="O26" s="186"/>
      <c r="P26" s="186"/>
      <c r="T26" s="48" t="s">
        <v>123</v>
      </c>
    </row>
    <row r="27" spans="1:20" ht="29.1" customHeight="1" x14ac:dyDescent="0.3">
      <c r="A27" s="190" t="s">
        <v>25</v>
      </c>
      <c r="B27" s="191"/>
      <c r="C27" s="191"/>
      <c r="D27" s="191"/>
      <c r="E27" s="191"/>
      <c r="F27" s="191"/>
      <c r="G27" s="191"/>
      <c r="H27" s="192"/>
      <c r="I27" s="190" t="s">
        <v>32</v>
      </c>
      <c r="J27" s="191"/>
      <c r="K27" s="191"/>
      <c r="L27" s="191"/>
      <c r="M27" s="192"/>
      <c r="N27" s="188" t="s">
        <v>119</v>
      </c>
      <c r="O27" s="188"/>
      <c r="P27" s="188"/>
      <c r="T27" s="48" t="s">
        <v>67</v>
      </c>
    </row>
    <row r="28" spans="1:20" ht="38.1" customHeight="1" x14ac:dyDescent="0.3">
      <c r="A28" s="156"/>
      <c r="B28" s="157"/>
      <c r="C28" s="157"/>
      <c r="D28" s="157"/>
      <c r="E28" s="157"/>
      <c r="F28" s="157"/>
      <c r="G28" s="157"/>
      <c r="H28" s="158"/>
      <c r="I28" s="156"/>
      <c r="J28" s="157"/>
      <c r="K28" s="157"/>
      <c r="L28" s="157"/>
      <c r="M28" s="158"/>
      <c r="N28" s="162"/>
      <c r="O28" s="163"/>
      <c r="P28" s="164"/>
      <c r="T28" s="44" t="s">
        <v>66</v>
      </c>
    </row>
    <row r="29" spans="1:20" ht="29.1" customHeight="1" x14ac:dyDescent="0.3">
      <c r="A29" s="183" t="s">
        <v>23</v>
      </c>
      <c r="B29" s="184"/>
      <c r="C29" s="184"/>
      <c r="D29" s="184"/>
      <c r="E29" s="184"/>
      <c r="F29" s="184"/>
      <c r="G29" s="184"/>
      <c r="H29" s="185"/>
      <c r="I29" s="174" t="s">
        <v>24</v>
      </c>
      <c r="J29" s="174"/>
      <c r="K29" s="174"/>
      <c r="L29" s="174"/>
      <c r="M29" s="174"/>
      <c r="N29" s="165"/>
      <c r="O29" s="166"/>
      <c r="P29" s="167"/>
      <c r="T29" s="48" t="s">
        <v>45</v>
      </c>
    </row>
    <row r="30" spans="1:20" ht="42" customHeight="1" x14ac:dyDescent="0.3">
      <c r="A30" s="187"/>
      <c r="B30" s="181"/>
      <c r="C30" s="181"/>
      <c r="D30" s="181"/>
      <c r="E30" s="181"/>
      <c r="F30" s="181"/>
      <c r="G30" s="181"/>
      <c r="H30" s="182"/>
      <c r="I30" s="181"/>
      <c r="J30" s="181"/>
      <c r="K30" s="181"/>
      <c r="L30" s="181"/>
      <c r="M30" s="182"/>
      <c r="N30" s="168"/>
      <c r="O30" s="169"/>
      <c r="P30" s="170"/>
      <c r="T30" s="48" t="s">
        <v>73</v>
      </c>
    </row>
    <row r="31" spans="1:20" ht="40.35" customHeight="1" x14ac:dyDescent="0.3">
      <c r="T31" s="48" t="s">
        <v>64</v>
      </c>
    </row>
    <row r="32" spans="1:20" x14ac:dyDescent="0.3">
      <c r="T32" s="48" t="s">
        <v>71</v>
      </c>
    </row>
    <row r="33" spans="20:20" x14ac:dyDescent="0.3">
      <c r="T33" s="48" t="s">
        <v>50</v>
      </c>
    </row>
    <row r="34" spans="20:20" ht="25.2" x14ac:dyDescent="0.3">
      <c r="T34" s="64" t="s">
        <v>128</v>
      </c>
    </row>
    <row r="35" spans="20:20" x14ac:dyDescent="0.3">
      <c r="T35" s="48" t="s">
        <v>62</v>
      </c>
    </row>
    <row r="36" spans="20:20" x14ac:dyDescent="0.3">
      <c r="T36" s="48" t="s">
        <v>56</v>
      </c>
    </row>
    <row r="37" spans="20:20" x14ac:dyDescent="0.3">
      <c r="T37" s="48" t="s">
        <v>69</v>
      </c>
    </row>
    <row r="38" spans="20:20" x14ac:dyDescent="0.3">
      <c r="T38" s="48" t="s">
        <v>74</v>
      </c>
    </row>
    <row r="39" spans="20:20" x14ac:dyDescent="0.3">
      <c r="T39" s="48" t="s">
        <v>70</v>
      </c>
    </row>
    <row r="40" spans="20:20" x14ac:dyDescent="0.3">
      <c r="T40" s="48" t="s">
        <v>61</v>
      </c>
    </row>
    <row r="41" spans="20:20" x14ac:dyDescent="0.3">
      <c r="T41" s="44" t="s">
        <v>75</v>
      </c>
    </row>
    <row r="42" spans="20:20" x14ac:dyDescent="0.3">
      <c r="T42" s="48" t="s">
        <v>72</v>
      </c>
    </row>
    <row r="43" spans="20:20" x14ac:dyDescent="0.3">
      <c r="T43" s="72" t="s">
        <v>130</v>
      </c>
    </row>
    <row r="44" spans="20:20" x14ac:dyDescent="0.3">
      <c r="T44" s="72" t="s">
        <v>131</v>
      </c>
    </row>
  </sheetData>
  <sheetProtection password="CC3D" sheet="1" objects="1" scenarios="1" formatCells="0" formatColumns="0" formatRows="0" insertColumns="0" insertRows="0" deleteColumns="0" deleteRows="0" selectLockedCells="1" sort="0" autoFilter="0"/>
  <mergeCells count="62">
    <mergeCell ref="M3:P4"/>
    <mergeCell ref="I27:M27"/>
    <mergeCell ref="R23:S23"/>
    <mergeCell ref="R20:S20"/>
    <mergeCell ref="M26:P26"/>
    <mergeCell ref="N13:N14"/>
    <mergeCell ref="O13:O14"/>
    <mergeCell ref="N10:P10"/>
    <mergeCell ref="N9:P9"/>
    <mergeCell ref="I30:M30"/>
    <mergeCell ref="A12:F12"/>
    <mergeCell ref="G5:I5"/>
    <mergeCell ref="G3:I3"/>
    <mergeCell ref="R21:S21"/>
    <mergeCell ref="N28:P30"/>
    <mergeCell ref="G11:P11"/>
    <mergeCell ref="G24:H24"/>
    <mergeCell ref="A30:H30"/>
    <mergeCell ref="G26:L26"/>
    <mergeCell ref="J3:L7"/>
    <mergeCell ref="N27:P27"/>
    <mergeCell ref="R19:S19"/>
    <mergeCell ref="A3:F4"/>
    <mergeCell ref="R22:S22"/>
    <mergeCell ref="A26:F26"/>
    <mergeCell ref="A1:P1"/>
    <mergeCell ref="A29:H29"/>
    <mergeCell ref="G12:P12"/>
    <mergeCell ref="A27:H27"/>
    <mergeCell ref="P13:P14"/>
    <mergeCell ref="A28:H28"/>
    <mergeCell ref="I28:M28"/>
    <mergeCell ref="G17:H17"/>
    <mergeCell ref="G21:H21"/>
    <mergeCell ref="G19:H19"/>
    <mergeCell ref="G18:H18"/>
    <mergeCell ref="G22:H22"/>
    <mergeCell ref="G23:H23"/>
    <mergeCell ref="D13:F14"/>
    <mergeCell ref="A2:F2"/>
    <mergeCell ref="G7:I7"/>
    <mergeCell ref="G13:H14"/>
    <mergeCell ref="A10:F10"/>
    <mergeCell ref="G2:I2"/>
    <mergeCell ref="G4:I4"/>
    <mergeCell ref="G6:I6"/>
    <mergeCell ref="J2:L2"/>
    <mergeCell ref="I29:M29"/>
    <mergeCell ref="A13:C14"/>
    <mergeCell ref="I13:L13"/>
    <mergeCell ref="M13:M14"/>
    <mergeCell ref="J10:L10"/>
    <mergeCell ref="A25:H25"/>
    <mergeCell ref="H9:L9"/>
    <mergeCell ref="A8:P8"/>
    <mergeCell ref="G10:H10"/>
    <mergeCell ref="G20:H20"/>
    <mergeCell ref="A11:F11"/>
    <mergeCell ref="G15:H15"/>
    <mergeCell ref="G16:H16"/>
    <mergeCell ref="A9:F9"/>
    <mergeCell ref="M2:P2"/>
  </mergeCells>
  <phoneticPr fontId="21" type="noConversion"/>
  <printOptions horizontalCentered="1"/>
  <pageMargins left="0" right="0" top="0.78740157480314965" bottom="0" header="0.70866141732283472" footer="0.31496062992125984"/>
  <headerFooter alignWithMargins="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代碼!$G$2:$G$14</xm:f>
          </x14:formula1>
          <xm:sqref>B15:B24</xm:sqref>
        </x14:dataValidation>
        <x14:dataValidation type="list" allowBlank="1" showInputMessage="1" showErrorMessage="1">
          <x14:formula1>
            <xm:f>代碼!$I$2:$I$33</xm:f>
          </x14:formula1>
          <xm:sqref>C15:C24</xm:sqref>
        </x14:dataValidation>
        <x14:dataValidation type="list" allowBlank="1" showInputMessage="1" showErrorMessage="1">
          <x14:formula1>
            <xm:f>代碼!$B$2:$B$39</xm:f>
          </x14:formula1>
          <xm:sqref>F15:F24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7"/>
  <sheetViews>
    <sheetView topLeftCell="A16" zoomScale="90" workbookViewId="0">
      <selection activeCell="B42" sqref="B42:J48"/>
    </sheetView>
  </sheetViews>
  <sheetFormatPr defaultColWidth="9" defaultRowHeight="16.2" x14ac:dyDescent="0.3"/>
  <cols>
    <col min="1" max="36" width="4.6640625" style="15" customWidth="1"/>
    <col min="37" max="37" width="5.109375" style="15" customWidth="1"/>
    <col min="38" max="43" width="4.6640625" style="15" customWidth="1"/>
    <col min="44" max="16384" width="9" style="15"/>
  </cols>
  <sheetData>
    <row r="1" spans="4:38" ht="10.199999999999999" customHeight="1" x14ac:dyDescent="0.3"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AJ1" s="83"/>
      <c r="AK1" s="310" t="s">
        <v>41</v>
      </c>
      <c r="AL1" s="306" t="s">
        <v>42</v>
      </c>
    </row>
    <row r="2" spans="4:38" ht="10.199999999999999" customHeight="1" x14ac:dyDescent="0.3"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AJ2" s="84"/>
      <c r="AK2" s="311"/>
      <c r="AL2" s="307"/>
    </row>
    <row r="3" spans="4:38" ht="10.199999999999999" customHeight="1" x14ac:dyDescent="0.3">
      <c r="D3" s="293" t="s">
        <v>192</v>
      </c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85"/>
      <c r="AJ3" s="310" t="s">
        <v>43</v>
      </c>
      <c r="AK3" s="273">
        <v>150</v>
      </c>
      <c r="AL3" s="279" t="s">
        <v>44</v>
      </c>
    </row>
    <row r="4" spans="4:38" ht="10.199999999999999" customHeight="1" x14ac:dyDescent="0.3"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85"/>
      <c r="AJ4" s="311"/>
      <c r="AK4" s="274"/>
      <c r="AL4" s="280"/>
    </row>
    <row r="5" spans="4:38" ht="10.199999999999999" customHeight="1" x14ac:dyDescent="0.3"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281" t="s">
        <v>45</v>
      </c>
      <c r="AJ5" s="268">
        <f>ROUND(公里數!AJ5*3.25*1,0)</f>
        <v>144</v>
      </c>
      <c r="AK5" s="273">
        <v>27</v>
      </c>
      <c r="AL5" s="279" t="s">
        <v>44</v>
      </c>
    </row>
    <row r="6" spans="4:38" ht="10.199999999999999" customHeight="1" x14ac:dyDescent="0.3"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282"/>
      <c r="AJ6" s="269"/>
      <c r="AK6" s="274"/>
      <c r="AL6" s="280"/>
    </row>
    <row r="7" spans="4:38" ht="10.199999999999999" customHeight="1" x14ac:dyDescent="0.3"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308" t="s">
        <v>46</v>
      </c>
      <c r="AI7" s="273">
        <v>26</v>
      </c>
      <c r="AJ7" s="268">
        <f>ROUND(公里數!AJ7*3.25*1,0)</f>
        <v>131</v>
      </c>
      <c r="AK7" s="273">
        <v>29</v>
      </c>
      <c r="AL7" s="279" t="s">
        <v>44</v>
      </c>
    </row>
    <row r="8" spans="4:38" ht="10.199999999999999" customHeight="1" x14ac:dyDescent="0.3"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5"/>
      <c r="AH8" s="309"/>
      <c r="AI8" s="274"/>
      <c r="AJ8" s="269"/>
      <c r="AK8" s="274"/>
      <c r="AL8" s="280"/>
    </row>
    <row r="9" spans="4:38" ht="10.199999999999999" customHeight="1" x14ac:dyDescent="0.3"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281" t="s">
        <v>47</v>
      </c>
      <c r="AH9" s="270">
        <f>ROUND(公里數!AH9*3.25*1,0)</f>
        <v>44</v>
      </c>
      <c r="AI9" s="268">
        <f>ROUND(公里數!AI9*3.25*1,0)</f>
        <v>85</v>
      </c>
      <c r="AJ9" s="268">
        <f>ROUND(公里數!AJ9*3.25*1,0)</f>
        <v>103</v>
      </c>
      <c r="AK9" s="273">
        <v>61</v>
      </c>
      <c r="AL9" s="279" t="s">
        <v>44</v>
      </c>
    </row>
    <row r="10" spans="4:38" ht="10.199999999999999" customHeight="1" x14ac:dyDescent="0.3"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282"/>
      <c r="AH10" s="271"/>
      <c r="AI10" s="269"/>
      <c r="AJ10" s="269"/>
      <c r="AK10" s="274"/>
      <c r="AL10" s="280"/>
    </row>
    <row r="11" spans="4:38" ht="10.199999999999999" customHeight="1" x14ac:dyDescent="0.3"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5"/>
      <c r="AF11" s="281" t="s">
        <v>48</v>
      </c>
      <c r="AG11" s="268">
        <f>ROUND(公里數!AG11*3.25*1,0)</f>
        <v>26</v>
      </c>
      <c r="AH11" s="270">
        <f>ROUND(公里數!AH11*3.25*1,0)</f>
        <v>55</v>
      </c>
      <c r="AI11" s="268">
        <f>ROUND(公里數!AI11*3.25*1,0)</f>
        <v>98</v>
      </c>
      <c r="AJ11" s="268">
        <f>ROUND(公里數!AJ11*3.25*1,0)</f>
        <v>101</v>
      </c>
      <c r="AK11" s="273">
        <v>58</v>
      </c>
      <c r="AL11" s="279" t="s">
        <v>44</v>
      </c>
    </row>
    <row r="12" spans="4:38" ht="10.199999999999999" customHeight="1" x14ac:dyDescent="0.3">
      <c r="D12" s="293" t="s">
        <v>49</v>
      </c>
      <c r="E12" s="318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85"/>
      <c r="AF12" s="282"/>
      <c r="AG12" s="269"/>
      <c r="AH12" s="271"/>
      <c r="AI12" s="269"/>
      <c r="AJ12" s="269"/>
      <c r="AK12" s="274"/>
      <c r="AL12" s="280"/>
    </row>
    <row r="13" spans="4:38" ht="10.199999999999999" customHeight="1" x14ac:dyDescent="0.3"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281" t="s">
        <v>50</v>
      </c>
      <c r="AF13" s="268">
        <f>ROUND(公里數!AF13*3.25*1,0)</f>
        <v>38</v>
      </c>
      <c r="AG13" s="268">
        <f>ROUND(公里數!AG13*3.25*1,0)</f>
        <v>62</v>
      </c>
      <c r="AH13" s="270">
        <f>ROUND(公里數!AH13*3.25*1,0)</f>
        <v>84</v>
      </c>
      <c r="AI13" s="268">
        <f>ROUND(公里數!AI13*3.25*1,0)</f>
        <v>118</v>
      </c>
      <c r="AJ13" s="268">
        <f>ROUND(公里數!AJ13*3.25*1,0)</f>
        <v>118</v>
      </c>
      <c r="AK13" s="273">
        <v>89</v>
      </c>
      <c r="AL13" s="279" t="s">
        <v>44</v>
      </c>
    </row>
    <row r="14" spans="4:38" ht="10.199999999999999" customHeight="1" x14ac:dyDescent="0.3"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282"/>
      <c r="AF14" s="269"/>
      <c r="AG14" s="269"/>
      <c r="AH14" s="271"/>
      <c r="AI14" s="269"/>
      <c r="AJ14" s="269"/>
      <c r="AK14" s="274"/>
      <c r="AL14" s="280"/>
    </row>
    <row r="15" spans="4:38" ht="10.199999999999999" customHeight="1" x14ac:dyDescent="0.3"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85"/>
      <c r="AD15" s="323" t="s">
        <v>51</v>
      </c>
      <c r="AE15" s="284">
        <f>ROUND(公里數!AE15*3.25*1,0)</f>
        <v>103</v>
      </c>
      <c r="AF15" s="284">
        <f>ROUND(公里數!AF15*3.25*1,0)</f>
        <v>83</v>
      </c>
      <c r="AG15" s="284">
        <f>ROUND(公里數!AG15*3.25*1,0)</f>
        <v>72</v>
      </c>
      <c r="AH15" s="289">
        <v>47</v>
      </c>
      <c r="AI15" s="289">
        <v>26</v>
      </c>
      <c r="AJ15" s="284">
        <f>ROUND(公里數!AJ15*3.25*1,0)</f>
        <v>156</v>
      </c>
      <c r="AK15" s="289">
        <v>58</v>
      </c>
      <c r="AL15" s="304" t="s">
        <v>44</v>
      </c>
    </row>
    <row r="16" spans="4:38" ht="10.199999999999999" customHeight="1" x14ac:dyDescent="0.3"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85"/>
      <c r="AD16" s="324"/>
      <c r="AE16" s="285"/>
      <c r="AF16" s="285"/>
      <c r="AG16" s="285"/>
      <c r="AH16" s="290"/>
      <c r="AI16" s="290"/>
      <c r="AJ16" s="285"/>
      <c r="AK16" s="290"/>
      <c r="AL16" s="305"/>
    </row>
    <row r="17" spans="2:38" ht="10.199999999999999" customHeight="1" x14ac:dyDescent="0.3"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81" t="s">
        <v>52</v>
      </c>
      <c r="AD17" s="284">
        <f>ROUND(公里數!AD17*3.25*1,0)</f>
        <v>37</v>
      </c>
      <c r="AE17" s="268">
        <f>ROUND(公里數!AE17*3.25*1,0)</f>
        <v>115</v>
      </c>
      <c r="AF17" s="268">
        <f>ROUND(公里數!AF17*3.25*1,0)</f>
        <v>59</v>
      </c>
      <c r="AG17" s="268">
        <f>ROUND(公里數!AG17*3.25*1,0)</f>
        <v>49</v>
      </c>
      <c r="AH17" s="300">
        <v>26</v>
      </c>
      <c r="AI17" s="268">
        <f>ROUND(公里數!AI17*3.25*1,0)</f>
        <v>67</v>
      </c>
      <c r="AJ17" s="268">
        <f>ROUND(公里數!AJ17*3.25*1,0)</f>
        <v>122</v>
      </c>
      <c r="AK17" s="273">
        <v>47</v>
      </c>
      <c r="AL17" s="279" t="s">
        <v>44</v>
      </c>
    </row>
    <row r="18" spans="2:38" ht="10.199999999999999" customHeight="1" x14ac:dyDescent="0.3"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282"/>
      <c r="AD18" s="285"/>
      <c r="AE18" s="269"/>
      <c r="AF18" s="269"/>
      <c r="AG18" s="269"/>
      <c r="AH18" s="301"/>
      <c r="AI18" s="269"/>
      <c r="AJ18" s="269"/>
      <c r="AK18" s="274"/>
      <c r="AL18" s="280"/>
    </row>
    <row r="19" spans="2:38" ht="10.199999999999999" customHeight="1" x14ac:dyDescent="0.3"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308" t="s">
        <v>53</v>
      </c>
      <c r="AC19" s="270">
        <f>ROUND(公里數!AC19*3.25*1,0)</f>
        <v>20</v>
      </c>
      <c r="AD19" s="284">
        <f>ROUND(公里數!AD19*3.25*1,0)</f>
        <v>55</v>
      </c>
      <c r="AE19" s="270">
        <f>ROUND(公里數!AE19*3.25*1,0)</f>
        <v>97</v>
      </c>
      <c r="AF19" s="270">
        <f>ROUND(公里數!AF19*3.25*1,0)</f>
        <v>46</v>
      </c>
      <c r="AG19" s="270">
        <f>ROUND(公里數!AG19*3.25*1,0)</f>
        <v>41</v>
      </c>
      <c r="AH19" s="270">
        <f>ROUND(公里數!AH19*3.25*1,0)</f>
        <v>34</v>
      </c>
      <c r="AI19" s="270">
        <f>ROUND(公里數!AI19*3.25*1,0)</f>
        <v>85</v>
      </c>
      <c r="AJ19" s="270">
        <f>ROUND(公里數!AJ19*3.25*1,0)</f>
        <v>99</v>
      </c>
      <c r="AK19" s="291">
        <v>52</v>
      </c>
      <c r="AL19" s="279" t="s">
        <v>44</v>
      </c>
    </row>
    <row r="20" spans="2:38" ht="10.199999999999999" customHeight="1" x14ac:dyDescent="0.3">
      <c r="B20" s="320" t="s">
        <v>202</v>
      </c>
      <c r="C20" s="321"/>
      <c r="D20" s="321"/>
      <c r="E20" s="321"/>
      <c r="F20" s="321"/>
      <c r="G20" s="321"/>
      <c r="H20" s="321"/>
      <c r="I20" s="321"/>
      <c r="J20" s="321"/>
      <c r="K20" s="90"/>
      <c r="L20" s="315" t="s">
        <v>201</v>
      </c>
      <c r="M20" s="316"/>
      <c r="N20" s="316"/>
      <c r="O20" s="316"/>
      <c r="P20" s="316"/>
      <c r="Q20" s="316"/>
      <c r="R20" s="316"/>
      <c r="S20" s="316"/>
      <c r="T20" s="316"/>
      <c r="U20" s="316"/>
      <c r="V20" s="316"/>
      <c r="W20" s="90"/>
      <c r="X20" s="85"/>
      <c r="Y20" s="85"/>
      <c r="Z20" s="85"/>
      <c r="AA20" s="85"/>
      <c r="AB20" s="309"/>
      <c r="AC20" s="271"/>
      <c r="AD20" s="285"/>
      <c r="AE20" s="271"/>
      <c r="AF20" s="271"/>
      <c r="AG20" s="271"/>
      <c r="AH20" s="271"/>
      <c r="AI20" s="271"/>
      <c r="AJ20" s="271"/>
      <c r="AK20" s="292"/>
      <c r="AL20" s="280"/>
    </row>
    <row r="21" spans="2:38" ht="10.199999999999999" customHeight="1" x14ac:dyDescent="0.3">
      <c r="B21" s="321"/>
      <c r="C21" s="321"/>
      <c r="D21" s="321"/>
      <c r="E21" s="321"/>
      <c r="F21" s="321"/>
      <c r="G21" s="321"/>
      <c r="H21" s="321"/>
      <c r="I21" s="321"/>
      <c r="J21" s="321"/>
      <c r="K21" s="90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316"/>
      <c r="W21" s="90"/>
      <c r="X21" s="85"/>
      <c r="Y21" s="85"/>
      <c r="Z21" s="85"/>
      <c r="AA21" s="281" t="s">
        <v>54</v>
      </c>
      <c r="AB21" s="270">
        <f>ROUND(公里數!AB21*3.25*1,0)</f>
        <v>26</v>
      </c>
      <c r="AC21" s="273">
        <v>57</v>
      </c>
      <c r="AD21" s="284">
        <f>ROUND(公里數!AD21*3.25*1,0)</f>
        <v>87</v>
      </c>
      <c r="AE21" s="268">
        <f>ROUND(公里數!AE21*3.25*1,0)</f>
        <v>86</v>
      </c>
      <c r="AF21" s="268">
        <f>ROUND(公里數!AF21*3.25*1,0)</f>
        <v>50</v>
      </c>
      <c r="AG21" s="273">
        <v>26</v>
      </c>
      <c r="AH21" s="270">
        <f>ROUND(公里數!AH21*3.25*1,0)</f>
        <v>60</v>
      </c>
      <c r="AI21" s="268">
        <f>ROUND(公里數!AI21*3.25*1,0)</f>
        <v>104</v>
      </c>
      <c r="AJ21" s="273">
        <v>98</v>
      </c>
      <c r="AK21" s="273">
        <v>77</v>
      </c>
      <c r="AL21" s="279" t="s">
        <v>44</v>
      </c>
    </row>
    <row r="22" spans="2:38" ht="10.199999999999999" customHeight="1" x14ac:dyDescent="0.3">
      <c r="B22" s="321"/>
      <c r="C22" s="321"/>
      <c r="D22" s="321"/>
      <c r="E22" s="321"/>
      <c r="F22" s="321"/>
      <c r="G22" s="321"/>
      <c r="H22" s="321"/>
      <c r="I22" s="321"/>
      <c r="J22" s="321"/>
      <c r="K22" s="90"/>
      <c r="L22" s="316"/>
      <c r="M22" s="316"/>
      <c r="N22" s="316"/>
      <c r="O22" s="316"/>
      <c r="P22" s="316"/>
      <c r="Q22" s="316"/>
      <c r="R22" s="316"/>
      <c r="S22" s="316"/>
      <c r="T22" s="316"/>
      <c r="U22" s="316"/>
      <c r="V22" s="316"/>
      <c r="W22" s="90"/>
      <c r="X22" s="85"/>
      <c r="Y22" s="85"/>
      <c r="Z22" s="85"/>
      <c r="AA22" s="282"/>
      <c r="AB22" s="271"/>
      <c r="AC22" s="274"/>
      <c r="AD22" s="285"/>
      <c r="AE22" s="269"/>
      <c r="AF22" s="269"/>
      <c r="AG22" s="274"/>
      <c r="AH22" s="271"/>
      <c r="AI22" s="269"/>
      <c r="AJ22" s="274"/>
      <c r="AK22" s="274"/>
      <c r="AL22" s="280"/>
    </row>
    <row r="23" spans="2:38" ht="10.199999999999999" customHeight="1" x14ac:dyDescent="0.3">
      <c r="B23" s="321"/>
      <c r="C23" s="321"/>
      <c r="D23" s="321"/>
      <c r="E23" s="321"/>
      <c r="F23" s="321"/>
      <c r="G23" s="321"/>
      <c r="H23" s="321"/>
      <c r="I23" s="321"/>
      <c r="J23" s="321"/>
      <c r="K23" s="90"/>
      <c r="L23" s="316"/>
      <c r="M23" s="316"/>
      <c r="N23" s="316"/>
      <c r="O23" s="316"/>
      <c r="P23" s="316"/>
      <c r="Q23" s="316"/>
      <c r="R23" s="316"/>
      <c r="S23" s="316"/>
      <c r="T23" s="316"/>
      <c r="U23" s="316"/>
      <c r="V23" s="316"/>
      <c r="W23" s="90"/>
      <c r="X23" s="85"/>
      <c r="Y23" s="85"/>
      <c r="Z23" s="281" t="s">
        <v>55</v>
      </c>
      <c r="AA23" s="268">
        <f>ROUND(公里數!AA23*3.25*1,0)</f>
        <v>57</v>
      </c>
      <c r="AB23" s="270">
        <f>ROUND(公里數!AB23*3.25*1,0)</f>
        <v>70</v>
      </c>
      <c r="AC23" s="268">
        <f>ROUND(公里數!AC23*3.25*1,0)</f>
        <v>89</v>
      </c>
      <c r="AD23" s="284">
        <f>ROUND(公里數!AD23*3.25*1,0)</f>
        <v>101</v>
      </c>
      <c r="AE23" s="273">
        <v>26</v>
      </c>
      <c r="AF23" s="273">
        <v>26</v>
      </c>
      <c r="AG23" s="268">
        <f>ROUND(公里數!AG23*3.25*1,0)</f>
        <v>36</v>
      </c>
      <c r="AH23" s="270">
        <f>ROUND(公里數!AH23*3.25*1,0)</f>
        <v>76</v>
      </c>
      <c r="AI23" s="268">
        <f>ROUND(公里數!AI23*3.25*1,0)</f>
        <v>121</v>
      </c>
      <c r="AJ23" s="273">
        <v>97</v>
      </c>
      <c r="AK23" s="273">
        <v>77</v>
      </c>
      <c r="AL23" s="279" t="s">
        <v>44</v>
      </c>
    </row>
    <row r="24" spans="2:38" ht="10.199999999999999" customHeight="1" x14ac:dyDescent="0.3">
      <c r="B24" s="321"/>
      <c r="C24" s="321"/>
      <c r="D24" s="321"/>
      <c r="E24" s="321"/>
      <c r="F24" s="321"/>
      <c r="G24" s="321"/>
      <c r="H24" s="321"/>
      <c r="I24" s="321"/>
      <c r="J24" s="321"/>
      <c r="K24" s="90"/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90"/>
      <c r="X24" s="85"/>
      <c r="Y24" s="85"/>
      <c r="Z24" s="282"/>
      <c r="AA24" s="269"/>
      <c r="AB24" s="271"/>
      <c r="AC24" s="269"/>
      <c r="AD24" s="285"/>
      <c r="AE24" s="274"/>
      <c r="AF24" s="274"/>
      <c r="AG24" s="269"/>
      <c r="AH24" s="271"/>
      <c r="AI24" s="269"/>
      <c r="AJ24" s="274"/>
      <c r="AK24" s="274"/>
      <c r="AL24" s="280"/>
    </row>
    <row r="25" spans="2:38" ht="10.199999999999999" customHeight="1" x14ac:dyDescent="0.3">
      <c r="B25" s="321"/>
      <c r="C25" s="321"/>
      <c r="D25" s="321"/>
      <c r="E25" s="321"/>
      <c r="F25" s="321"/>
      <c r="G25" s="321"/>
      <c r="H25" s="321"/>
      <c r="I25" s="321"/>
      <c r="J25" s="321"/>
      <c r="L25" s="316"/>
      <c r="M25" s="316"/>
      <c r="N25" s="316"/>
      <c r="O25" s="316"/>
      <c r="P25" s="316"/>
      <c r="Q25" s="316"/>
      <c r="R25" s="316"/>
      <c r="S25" s="316"/>
      <c r="T25" s="316"/>
      <c r="U25" s="316"/>
      <c r="V25" s="316"/>
      <c r="W25" s="90"/>
      <c r="X25" s="85"/>
      <c r="Y25" s="281" t="s">
        <v>56</v>
      </c>
      <c r="Z25" s="273">
        <v>32</v>
      </c>
      <c r="AA25" s="268">
        <f>ROUND(公里數!AA25*3.25*1,0)</f>
        <v>84</v>
      </c>
      <c r="AB25" s="270">
        <f>ROUND(公里數!AB25*3.25*1,0)</f>
        <v>115</v>
      </c>
      <c r="AC25" s="268">
        <f>ROUND(公里數!AC25*3.25*1,0)</f>
        <v>133</v>
      </c>
      <c r="AD25" s="284">
        <f>ROUND(公里數!AD25*3.25*1,0)</f>
        <v>144</v>
      </c>
      <c r="AE25" s="273">
        <v>30</v>
      </c>
      <c r="AF25" s="273">
        <v>52</v>
      </c>
      <c r="AG25" s="268">
        <f>ROUND(公里數!AG25*3.25*1,0)</f>
        <v>66</v>
      </c>
      <c r="AH25" s="270">
        <f>ROUND(公里數!AH25*3.25*1,0)</f>
        <v>114</v>
      </c>
      <c r="AI25" s="268">
        <f>ROUND(公里數!AI25*3.25*1,0)</f>
        <v>132</v>
      </c>
      <c r="AJ25" s="268">
        <f>ROUND(公里數!AJ25*3.25*1,0)</f>
        <v>105</v>
      </c>
      <c r="AK25" s="273">
        <v>110</v>
      </c>
      <c r="AL25" s="279" t="s">
        <v>44</v>
      </c>
    </row>
    <row r="26" spans="2:38" ht="10.199999999999999" customHeight="1" x14ac:dyDescent="0.3"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85"/>
      <c r="X26" s="85"/>
      <c r="Y26" s="282"/>
      <c r="Z26" s="274"/>
      <c r="AA26" s="269"/>
      <c r="AB26" s="271"/>
      <c r="AC26" s="269"/>
      <c r="AD26" s="285"/>
      <c r="AE26" s="274"/>
      <c r="AF26" s="274"/>
      <c r="AG26" s="269"/>
      <c r="AH26" s="271"/>
      <c r="AI26" s="269"/>
      <c r="AJ26" s="269"/>
      <c r="AK26" s="274"/>
      <c r="AL26" s="280"/>
    </row>
    <row r="27" spans="2:38" ht="10.199999999999999" customHeight="1" x14ac:dyDescent="0.3">
      <c r="B27" s="322" t="s">
        <v>191</v>
      </c>
      <c r="C27" s="322"/>
      <c r="D27" s="322"/>
      <c r="E27" s="322"/>
      <c r="F27" s="322"/>
      <c r="G27" s="322"/>
      <c r="H27" s="322"/>
      <c r="I27" s="322"/>
      <c r="J27" s="322"/>
      <c r="L27" s="317"/>
      <c r="M27" s="317"/>
      <c r="N27" s="317"/>
      <c r="O27" s="317"/>
      <c r="P27" s="317"/>
      <c r="Q27" s="317"/>
      <c r="R27" s="317"/>
      <c r="S27" s="317"/>
      <c r="T27" s="317"/>
      <c r="U27" s="317"/>
      <c r="V27" s="317"/>
      <c r="W27" s="85"/>
      <c r="X27" s="281" t="s">
        <v>57</v>
      </c>
      <c r="Y27" s="268">
        <f>ROUND(公里數!Y27*3.25*1,0)</f>
        <v>160</v>
      </c>
      <c r="Z27" s="268">
        <f>ROUND(公里數!Z27*3.25*1,0)</f>
        <v>117</v>
      </c>
      <c r="AA27" s="268">
        <f>ROUND(公里數!AA27*3.25*1,0)</f>
        <v>75</v>
      </c>
      <c r="AB27" s="270">
        <f>ROUND(公里數!AB27*3.25*1,0)</f>
        <v>50</v>
      </c>
      <c r="AC27" s="273">
        <v>30</v>
      </c>
      <c r="AD27" s="289">
        <v>26</v>
      </c>
      <c r="AE27" s="268">
        <f>ROUND(公里數!AE27*3.25*1,0)</f>
        <v>142</v>
      </c>
      <c r="AF27" s="268">
        <f>ROUND(公里數!AF27*3.25*1,0)</f>
        <v>97</v>
      </c>
      <c r="AG27" s="268">
        <f>ROUND(公里數!AG27*3.25*1,0)</f>
        <v>87</v>
      </c>
      <c r="AH27" s="300">
        <v>49</v>
      </c>
      <c r="AI27" s="273">
        <v>26</v>
      </c>
      <c r="AJ27" s="268">
        <f>ROUND(公里數!AJ27*3.25*1,0)</f>
        <v>152</v>
      </c>
      <c r="AK27" s="273">
        <v>54</v>
      </c>
      <c r="AL27" s="279" t="s">
        <v>44</v>
      </c>
    </row>
    <row r="28" spans="2:38" ht="10.199999999999999" customHeight="1" x14ac:dyDescent="0.3">
      <c r="B28" s="322"/>
      <c r="C28" s="322"/>
      <c r="D28" s="322"/>
      <c r="E28" s="322"/>
      <c r="F28" s="322"/>
      <c r="G28" s="322"/>
      <c r="H28" s="322"/>
      <c r="I28" s="322"/>
      <c r="J28" s="322"/>
      <c r="N28" s="91"/>
      <c r="V28" s="85"/>
      <c r="W28" s="85"/>
      <c r="X28" s="282"/>
      <c r="Y28" s="269"/>
      <c r="Z28" s="269"/>
      <c r="AA28" s="269"/>
      <c r="AB28" s="271"/>
      <c r="AC28" s="274"/>
      <c r="AD28" s="290"/>
      <c r="AE28" s="269"/>
      <c r="AF28" s="269"/>
      <c r="AG28" s="269"/>
      <c r="AH28" s="301"/>
      <c r="AI28" s="274"/>
      <c r="AJ28" s="269"/>
      <c r="AK28" s="274"/>
      <c r="AL28" s="280"/>
    </row>
    <row r="29" spans="2:38" ht="10.199999999999999" customHeight="1" x14ac:dyDescent="0.3">
      <c r="B29" s="322"/>
      <c r="C29" s="322"/>
      <c r="D29" s="322"/>
      <c r="E29" s="322"/>
      <c r="F29" s="322"/>
      <c r="G29" s="322"/>
      <c r="H29" s="322"/>
      <c r="I29" s="322"/>
      <c r="J29" s="322"/>
      <c r="N29" s="91"/>
      <c r="V29" s="85"/>
      <c r="W29" s="281" t="s">
        <v>58</v>
      </c>
      <c r="X29" s="268">
        <f>ROUND(公里數!X29*3.25*1,0)</f>
        <v>74</v>
      </c>
      <c r="Y29" s="268">
        <f>ROUND(公里數!Y29*3.25*1,0)</f>
        <v>150</v>
      </c>
      <c r="Z29" s="268">
        <f>ROUND(公里數!Z29*3.25*1,0)</f>
        <v>96</v>
      </c>
      <c r="AA29" s="273">
        <v>33</v>
      </c>
      <c r="AB29" s="270">
        <f>ROUND(公里數!AB29*3.25*1,0)</f>
        <v>33</v>
      </c>
      <c r="AC29" s="268">
        <f>ROUND(公里數!AC29*3.25*1,0)</f>
        <v>39</v>
      </c>
      <c r="AD29" s="284">
        <f>ROUND(公里數!AD29*3.25*1,0)</f>
        <v>84</v>
      </c>
      <c r="AE29" s="268">
        <f>ROUND(公里數!AE29*3.25*1,0)</f>
        <v>132</v>
      </c>
      <c r="AF29" s="268">
        <f>ROUND(公里數!AF29*3.25*1,0)</f>
        <v>81</v>
      </c>
      <c r="AG29" s="268">
        <f>ROUND(公里數!AG29*3.25*1,0)</f>
        <v>70</v>
      </c>
      <c r="AH29" s="270">
        <f>ROUND(公里數!AH29*3.25*1,0)</f>
        <v>63</v>
      </c>
      <c r="AI29" s="268">
        <f>ROUND(公里數!AI29*3.25*1,0)</f>
        <v>109</v>
      </c>
      <c r="AJ29" s="268">
        <f>ROUND(公里數!AJ29*3.25*1,0)</f>
        <v>108</v>
      </c>
      <c r="AK29" s="273">
        <v>87</v>
      </c>
      <c r="AL29" s="279" t="s">
        <v>44</v>
      </c>
    </row>
    <row r="30" spans="2:38" ht="10.199999999999999" customHeight="1" x14ac:dyDescent="0.3">
      <c r="B30" s="322"/>
      <c r="C30" s="322"/>
      <c r="D30" s="322"/>
      <c r="E30" s="322"/>
      <c r="F30" s="322"/>
      <c r="G30" s="322"/>
      <c r="H30" s="322"/>
      <c r="I30" s="322"/>
      <c r="J30" s="322"/>
      <c r="N30" s="91"/>
      <c r="V30" s="85"/>
      <c r="W30" s="282"/>
      <c r="X30" s="269"/>
      <c r="Y30" s="269"/>
      <c r="Z30" s="269"/>
      <c r="AA30" s="274"/>
      <c r="AB30" s="271"/>
      <c r="AC30" s="269"/>
      <c r="AD30" s="285"/>
      <c r="AE30" s="269"/>
      <c r="AF30" s="269"/>
      <c r="AG30" s="269"/>
      <c r="AH30" s="271"/>
      <c r="AI30" s="269"/>
      <c r="AJ30" s="269"/>
      <c r="AK30" s="274"/>
      <c r="AL30" s="280"/>
    </row>
    <row r="31" spans="2:38" ht="10.199999999999999" customHeight="1" x14ac:dyDescent="0.3">
      <c r="B31" s="92"/>
      <c r="C31" s="92"/>
      <c r="D31" s="92"/>
      <c r="E31" s="92"/>
      <c r="F31" s="92"/>
      <c r="G31" s="92"/>
      <c r="H31" s="92"/>
      <c r="I31" s="92"/>
      <c r="J31" s="92"/>
      <c r="N31" s="91"/>
      <c r="O31" s="85"/>
      <c r="P31" s="85"/>
      <c r="Q31" s="85"/>
      <c r="R31" s="85"/>
      <c r="S31" s="85"/>
      <c r="T31" s="85"/>
      <c r="U31" s="85"/>
      <c r="V31" s="281" t="s">
        <v>59</v>
      </c>
      <c r="W31" s="268">
        <f>ROUND(公里數!W31*3.25*1,0)</f>
        <v>51</v>
      </c>
      <c r="X31" s="268">
        <f>ROUND(公里數!X31*3.25*1,0)</f>
        <v>92</v>
      </c>
      <c r="Y31" s="268">
        <f>ROUND(公里數!Y31*3.25*1,0)</f>
        <v>86</v>
      </c>
      <c r="Z31" s="268">
        <f>ROUND(公里數!Z31*3.25*1,0)</f>
        <v>67</v>
      </c>
      <c r="AA31" s="268">
        <f>ROUND(公里數!AA31*3.25*1,0)</f>
        <v>29</v>
      </c>
      <c r="AB31" s="291">
        <v>48</v>
      </c>
      <c r="AC31" s="268">
        <f>ROUND(公里數!AC31*3.25*1,0)</f>
        <v>66</v>
      </c>
      <c r="AD31" s="284">
        <f>ROUND(公里數!AD31*3.25*1,0)</f>
        <v>100</v>
      </c>
      <c r="AE31" s="268">
        <f>ROUND(公里數!AE31*2.695*1.05,0)</f>
        <v>83</v>
      </c>
      <c r="AF31" s="268">
        <f>ROUND(公里數!AF31*2.695*1.05,0)</f>
        <v>58</v>
      </c>
      <c r="AG31" s="268">
        <f>ROUND(公里數!AG31*2.695*1.05,0)</f>
        <v>55</v>
      </c>
      <c r="AH31" s="270">
        <f>ROUND(公里數!AH31*2.695*1.05,0)</f>
        <v>78</v>
      </c>
      <c r="AI31" s="268">
        <f>ROUND(公里數!AI31*2.695*1.05,0)</f>
        <v>91</v>
      </c>
      <c r="AJ31" s="313">
        <v>50</v>
      </c>
      <c r="AK31" s="273">
        <v>101</v>
      </c>
      <c r="AL31" s="279" t="s">
        <v>44</v>
      </c>
    </row>
    <row r="32" spans="2:38" ht="10.199999999999999" customHeight="1" x14ac:dyDescent="0.3">
      <c r="B32" s="294" t="s">
        <v>198</v>
      </c>
      <c r="C32" s="294"/>
      <c r="D32" s="294"/>
      <c r="E32" s="294"/>
      <c r="F32" s="294"/>
      <c r="G32" s="294"/>
      <c r="H32" s="294"/>
      <c r="I32" s="294"/>
      <c r="J32" s="93"/>
      <c r="N32" s="91"/>
      <c r="O32" s="85"/>
      <c r="P32" s="85"/>
      <c r="Q32" s="85"/>
      <c r="R32" s="85"/>
      <c r="S32" s="85"/>
      <c r="T32" s="85"/>
      <c r="U32" s="85"/>
      <c r="V32" s="282"/>
      <c r="W32" s="269"/>
      <c r="X32" s="269"/>
      <c r="Y32" s="269"/>
      <c r="Z32" s="269"/>
      <c r="AA32" s="269"/>
      <c r="AB32" s="292"/>
      <c r="AC32" s="269"/>
      <c r="AD32" s="285"/>
      <c r="AE32" s="269"/>
      <c r="AF32" s="269"/>
      <c r="AG32" s="269"/>
      <c r="AH32" s="271"/>
      <c r="AI32" s="269"/>
      <c r="AJ32" s="314"/>
      <c r="AK32" s="274"/>
      <c r="AL32" s="280"/>
    </row>
    <row r="33" spans="2:38" ht="10.199999999999999" customHeight="1" x14ac:dyDescent="0.3">
      <c r="B33" s="294"/>
      <c r="C33" s="294"/>
      <c r="D33" s="294"/>
      <c r="E33" s="294"/>
      <c r="F33" s="294"/>
      <c r="G33" s="294"/>
      <c r="H33" s="294"/>
      <c r="I33" s="294"/>
      <c r="J33" s="93"/>
      <c r="K33" s="90"/>
      <c r="L33" s="90"/>
      <c r="M33" s="90"/>
      <c r="N33" s="91"/>
      <c r="O33" s="85"/>
      <c r="P33" s="85"/>
      <c r="Q33" s="85"/>
      <c r="R33" s="85"/>
      <c r="S33" s="85"/>
      <c r="T33" s="85"/>
      <c r="U33" s="281" t="s">
        <v>60</v>
      </c>
      <c r="V33" s="268">
        <f>ROUND(公里數!V33*3.25*1,0)</f>
        <v>31</v>
      </c>
      <c r="W33" s="268">
        <f>ROUND(公里數!W33*3.25*1,0)</f>
        <v>63</v>
      </c>
      <c r="X33" s="268">
        <f>ROUND(公里數!X33*3.25*1,0)</f>
        <v>114</v>
      </c>
      <c r="Y33" s="268">
        <f>ROUND(公里數!Y33*3.25*1,0)</f>
        <v>57</v>
      </c>
      <c r="Z33" s="273">
        <v>27</v>
      </c>
      <c r="AA33" s="273">
        <v>30</v>
      </c>
      <c r="AB33" s="270">
        <f>ROUND(公里數!AB33*3.25*1,0)</f>
        <v>48</v>
      </c>
      <c r="AC33" s="268">
        <f>ROUND(公里數!AC33*3.25*1,0)</f>
        <v>76</v>
      </c>
      <c r="AD33" s="284">
        <f>ROUND(公里數!AD33*3.25*1,0)</f>
        <v>98</v>
      </c>
      <c r="AE33" s="268">
        <f>ROUND(公里數!AE33*3.25*1,0)</f>
        <v>59</v>
      </c>
      <c r="AF33" s="273">
        <v>30</v>
      </c>
      <c r="AG33" s="268">
        <f>ROUND(公里數!AG33*3.25*1,0)</f>
        <v>43</v>
      </c>
      <c r="AH33" s="270">
        <f>ROUND(公里數!AH33*3.25*1,0)</f>
        <v>72</v>
      </c>
      <c r="AI33" s="268">
        <f>ROUND(公里數!AI33*3.25*1,0)</f>
        <v>85</v>
      </c>
      <c r="AJ33" s="273">
        <v>71</v>
      </c>
      <c r="AK33" s="273">
        <v>88</v>
      </c>
      <c r="AL33" s="279" t="s">
        <v>44</v>
      </c>
    </row>
    <row r="34" spans="2:38" ht="10.199999999999999" customHeight="1" x14ac:dyDescent="0.3">
      <c r="B34" s="294"/>
      <c r="C34" s="294"/>
      <c r="D34" s="294"/>
      <c r="E34" s="294"/>
      <c r="F34" s="294"/>
      <c r="G34" s="294"/>
      <c r="H34" s="294"/>
      <c r="I34" s="294"/>
      <c r="J34" s="93"/>
      <c r="N34" s="91"/>
      <c r="O34" s="85"/>
      <c r="P34" s="85"/>
      <c r="Q34" s="85"/>
      <c r="R34" s="85"/>
      <c r="S34" s="85"/>
      <c r="T34" s="85"/>
      <c r="U34" s="282"/>
      <c r="V34" s="269"/>
      <c r="W34" s="269"/>
      <c r="X34" s="269"/>
      <c r="Y34" s="269"/>
      <c r="Z34" s="274"/>
      <c r="AA34" s="274"/>
      <c r="AB34" s="271"/>
      <c r="AC34" s="269"/>
      <c r="AD34" s="285"/>
      <c r="AE34" s="269"/>
      <c r="AF34" s="274"/>
      <c r="AG34" s="269"/>
      <c r="AH34" s="271"/>
      <c r="AI34" s="269"/>
      <c r="AJ34" s="274"/>
      <c r="AK34" s="274"/>
      <c r="AL34" s="280"/>
    </row>
    <row r="35" spans="2:38" ht="10.199999999999999" customHeight="1" x14ac:dyDescent="0.3">
      <c r="B35" s="294"/>
      <c r="C35" s="294"/>
      <c r="D35" s="294"/>
      <c r="E35" s="294"/>
      <c r="F35" s="294"/>
      <c r="G35" s="294"/>
      <c r="H35" s="294"/>
      <c r="I35" s="294"/>
      <c r="J35" s="93"/>
      <c r="N35" s="91"/>
      <c r="O35" s="85"/>
      <c r="P35" s="85"/>
      <c r="Q35" s="85"/>
      <c r="R35" s="85"/>
      <c r="S35" s="85"/>
      <c r="T35" s="281" t="s">
        <v>61</v>
      </c>
      <c r="U35" s="268">
        <f>ROUND(公里數!U35*3.25*1,0)</f>
        <v>70</v>
      </c>
      <c r="V35" s="268">
        <f>ROUND(公里數!V35*3.25*1,0)</f>
        <v>100</v>
      </c>
      <c r="W35" s="268">
        <f>ROUND(公里數!W35*3.25*1,0)</f>
        <v>133</v>
      </c>
      <c r="X35" s="268">
        <f>ROUND(公里數!X35*3.25*1,0)</f>
        <v>177</v>
      </c>
      <c r="Y35" s="273">
        <v>26</v>
      </c>
      <c r="Z35" s="273">
        <v>56</v>
      </c>
      <c r="AA35" s="268">
        <f>ROUND(公里數!AA35*3.25*1,0)</f>
        <v>97</v>
      </c>
      <c r="AB35" s="270">
        <f>ROUND(公里數!AB35*3.25*1,0)</f>
        <v>128</v>
      </c>
      <c r="AC35" s="268">
        <f>ROUND(公里數!AC35*3.25*1,0)</f>
        <v>147</v>
      </c>
      <c r="AD35" s="284">
        <f>ROUND(公里數!AD35*3.25*1,0)</f>
        <v>158</v>
      </c>
      <c r="AE35" s="273">
        <v>52</v>
      </c>
      <c r="AF35" s="273">
        <v>75</v>
      </c>
      <c r="AG35" s="268">
        <f>ROUND(公里數!AG35*3.25*1,0)</f>
        <v>95</v>
      </c>
      <c r="AH35" s="270">
        <f>ROUND(公里數!AH35*3.25*1,0)</f>
        <v>134</v>
      </c>
      <c r="AI35" s="268">
        <f>ROUND(公里數!AI35*3.25*1,0)</f>
        <v>176</v>
      </c>
      <c r="AJ35" s="268">
        <f>ROUND(公里數!AJ35*3.25*1,0)</f>
        <v>78</v>
      </c>
      <c r="AK35" s="273">
        <v>133</v>
      </c>
      <c r="AL35" s="272" t="s">
        <v>44</v>
      </c>
    </row>
    <row r="36" spans="2:38" ht="10.199999999999999" customHeight="1" x14ac:dyDescent="0.3">
      <c r="B36" s="294"/>
      <c r="C36" s="294"/>
      <c r="D36" s="294"/>
      <c r="E36" s="294"/>
      <c r="F36" s="294"/>
      <c r="G36" s="294"/>
      <c r="H36" s="294"/>
      <c r="I36" s="294"/>
      <c r="J36" s="93"/>
      <c r="N36" s="91"/>
      <c r="O36" s="85"/>
      <c r="P36" s="85"/>
      <c r="Q36" s="85"/>
      <c r="R36" s="85"/>
      <c r="S36" s="85"/>
      <c r="T36" s="282"/>
      <c r="U36" s="269"/>
      <c r="V36" s="269"/>
      <c r="W36" s="269"/>
      <c r="X36" s="269"/>
      <c r="Y36" s="274"/>
      <c r="Z36" s="274"/>
      <c r="AA36" s="269"/>
      <c r="AB36" s="271"/>
      <c r="AC36" s="269"/>
      <c r="AD36" s="285"/>
      <c r="AE36" s="274"/>
      <c r="AF36" s="274"/>
      <c r="AG36" s="269"/>
      <c r="AH36" s="271"/>
      <c r="AI36" s="269"/>
      <c r="AJ36" s="269"/>
      <c r="AK36" s="274"/>
      <c r="AL36" s="283"/>
    </row>
    <row r="37" spans="2:38" ht="10.199999999999999" customHeight="1" x14ac:dyDescent="0.3">
      <c r="B37" s="294"/>
      <c r="C37" s="294"/>
      <c r="D37" s="294"/>
      <c r="E37" s="294"/>
      <c r="F37" s="294"/>
      <c r="G37" s="294"/>
      <c r="H37" s="294"/>
      <c r="I37" s="294"/>
      <c r="J37" s="93"/>
      <c r="N37" s="91"/>
      <c r="O37" s="85"/>
      <c r="P37" s="85"/>
      <c r="Q37" s="85"/>
      <c r="R37" s="85"/>
      <c r="S37" s="281" t="s">
        <v>62</v>
      </c>
      <c r="T37" s="273">
        <v>29</v>
      </c>
      <c r="U37" s="275">
        <v>35</v>
      </c>
      <c r="V37" s="268">
        <f>ROUND(公里數!V37*3.25*1,0)</f>
        <v>73</v>
      </c>
      <c r="W37" s="268">
        <f>ROUND(公里數!W37*3.25*1,0)</f>
        <v>107</v>
      </c>
      <c r="X37" s="268">
        <f>ROUND(公里數!X37*3.25*1,0)</f>
        <v>150</v>
      </c>
      <c r="Y37" s="268">
        <f>ROUND(公里數!Y37*3.25*1,0)</f>
        <v>39</v>
      </c>
      <c r="Z37" s="273">
        <v>27</v>
      </c>
      <c r="AA37" s="268">
        <f>ROUND(公里數!AA37*3.25*1,0)</f>
        <v>71</v>
      </c>
      <c r="AB37" s="270">
        <f>ROUND(公里數!AB37*3.25*1,0)</f>
        <v>102</v>
      </c>
      <c r="AC37" s="268">
        <f>ROUND(公里數!AC37*3.25*1,0)</f>
        <v>120</v>
      </c>
      <c r="AD37" s="284">
        <f>ROUND(公里數!AD37*3.25*1,0)</f>
        <v>131</v>
      </c>
      <c r="AE37" s="268">
        <f>ROUND(公里數!AE37*3.25*1,0)</f>
        <v>69</v>
      </c>
      <c r="AF37" s="273">
        <v>47</v>
      </c>
      <c r="AG37" s="268">
        <f>ROUND(公里數!AG37*3.25*1,0)</f>
        <v>69</v>
      </c>
      <c r="AH37" s="270">
        <f>ROUND(公里數!AH37*3.25*1,0)</f>
        <v>108</v>
      </c>
      <c r="AI37" s="268">
        <f>ROUND(公里數!AI37*3.25*1,0)</f>
        <v>149</v>
      </c>
      <c r="AJ37" s="275">
        <v>72</v>
      </c>
      <c r="AK37" s="273">
        <v>104</v>
      </c>
      <c r="AL37" s="272" t="s">
        <v>44</v>
      </c>
    </row>
    <row r="38" spans="2:38" ht="10.199999999999999" customHeight="1" x14ac:dyDescent="0.3">
      <c r="B38" s="294"/>
      <c r="C38" s="294"/>
      <c r="D38" s="294"/>
      <c r="E38" s="294"/>
      <c r="F38" s="294"/>
      <c r="G38" s="294"/>
      <c r="H38" s="294"/>
      <c r="I38" s="294"/>
      <c r="J38" s="93"/>
      <c r="N38" s="91"/>
      <c r="O38" s="85"/>
      <c r="P38" s="85"/>
      <c r="Q38" s="85"/>
      <c r="R38" s="85"/>
      <c r="S38" s="282"/>
      <c r="T38" s="274"/>
      <c r="U38" s="276"/>
      <c r="V38" s="269"/>
      <c r="W38" s="269"/>
      <c r="X38" s="269"/>
      <c r="Y38" s="269"/>
      <c r="Z38" s="274"/>
      <c r="AA38" s="269"/>
      <c r="AB38" s="271"/>
      <c r="AC38" s="269"/>
      <c r="AD38" s="285"/>
      <c r="AE38" s="269"/>
      <c r="AF38" s="274"/>
      <c r="AG38" s="269"/>
      <c r="AH38" s="271"/>
      <c r="AI38" s="269"/>
      <c r="AJ38" s="276"/>
      <c r="AK38" s="274"/>
      <c r="AL38" s="283"/>
    </row>
    <row r="39" spans="2:38" ht="10.199999999999999" customHeight="1" x14ac:dyDescent="0.3">
      <c r="B39" s="294"/>
      <c r="C39" s="294"/>
      <c r="D39" s="294"/>
      <c r="E39" s="294"/>
      <c r="F39" s="294"/>
      <c r="G39" s="294"/>
      <c r="H39" s="294"/>
      <c r="I39" s="294"/>
      <c r="J39" s="93"/>
      <c r="N39" s="91"/>
      <c r="O39" s="85"/>
      <c r="P39" s="85"/>
      <c r="Q39" s="85"/>
      <c r="R39" s="281" t="s">
        <v>63</v>
      </c>
      <c r="S39" s="268">
        <f>ROUND(公里數!S39*3.25*1,0)</f>
        <v>169</v>
      </c>
      <c r="T39" s="268">
        <f>ROUND(公里數!T39*3.25*1,0)</f>
        <v>195</v>
      </c>
      <c r="U39" s="268">
        <f>ROUND(公里數!U39*3.25*1,0)</f>
        <v>122</v>
      </c>
      <c r="V39" s="268">
        <f>ROUND(公里數!V39*3.25*1,0)</f>
        <v>110</v>
      </c>
      <c r="W39" s="268">
        <f>ROUND(公里數!W39*3.25*1,0)</f>
        <v>88</v>
      </c>
      <c r="X39" s="273">
        <v>26</v>
      </c>
      <c r="Y39" s="268">
        <f>ROUND(公里數!Y39*3.25*1,0)</f>
        <v>166</v>
      </c>
      <c r="Z39" s="268">
        <f>ROUND(公里數!Z39*3.25*1,0)</f>
        <v>135</v>
      </c>
      <c r="AA39" s="268">
        <f>ROUND(公里數!AA39*3.25*1,0)</f>
        <v>94</v>
      </c>
      <c r="AB39" s="270">
        <f>ROUND(公里數!AB39*3.25*1,0)</f>
        <v>69</v>
      </c>
      <c r="AC39" s="268">
        <f>ROUND(公里數!AC39*3.25*1,0)</f>
        <v>50</v>
      </c>
      <c r="AD39" s="289">
        <v>26</v>
      </c>
      <c r="AE39" s="268">
        <f>ROUND(公里數!AE39*3.25*1,0)</f>
        <v>160</v>
      </c>
      <c r="AF39" s="268">
        <f>ROUND(公里數!AF39*3.25*1,0)</f>
        <v>116</v>
      </c>
      <c r="AG39" s="268">
        <f>ROUND(公里數!AG39*3.25*1,0)</f>
        <v>106</v>
      </c>
      <c r="AH39" s="270">
        <f>ROUND(公里數!AH39*3.25*1,0)</f>
        <v>59</v>
      </c>
      <c r="AI39" s="273">
        <v>40</v>
      </c>
      <c r="AJ39" s="268">
        <f>ROUND(公里數!AJ39*3.25*1,0)</f>
        <v>170</v>
      </c>
      <c r="AK39" s="273">
        <v>68</v>
      </c>
      <c r="AL39" s="272" t="s">
        <v>44</v>
      </c>
    </row>
    <row r="40" spans="2:38" ht="10.199999999999999" customHeight="1" x14ac:dyDescent="0.3">
      <c r="B40" s="294"/>
      <c r="C40" s="294"/>
      <c r="D40" s="294"/>
      <c r="E40" s="294"/>
      <c r="F40" s="294"/>
      <c r="G40" s="294"/>
      <c r="H40" s="294"/>
      <c r="I40" s="294"/>
      <c r="J40" s="93"/>
      <c r="N40" s="91"/>
      <c r="O40" s="85"/>
      <c r="P40" s="85"/>
      <c r="Q40" s="85"/>
      <c r="R40" s="282"/>
      <c r="S40" s="269"/>
      <c r="T40" s="269"/>
      <c r="U40" s="269"/>
      <c r="V40" s="269"/>
      <c r="W40" s="269"/>
      <c r="X40" s="274"/>
      <c r="Y40" s="269"/>
      <c r="Z40" s="269"/>
      <c r="AA40" s="269"/>
      <c r="AB40" s="271"/>
      <c r="AC40" s="269"/>
      <c r="AD40" s="290"/>
      <c r="AE40" s="269"/>
      <c r="AF40" s="269"/>
      <c r="AG40" s="269"/>
      <c r="AH40" s="271"/>
      <c r="AI40" s="274"/>
      <c r="AJ40" s="269"/>
      <c r="AK40" s="274"/>
      <c r="AL40" s="272"/>
    </row>
    <row r="41" spans="2:38" ht="10.199999999999999" customHeight="1" x14ac:dyDescent="0.3">
      <c r="B41" s="93"/>
      <c r="C41" s="93"/>
      <c r="D41" s="93"/>
      <c r="E41" s="93"/>
      <c r="F41" s="93"/>
      <c r="G41" s="93"/>
      <c r="H41" s="93"/>
      <c r="I41" s="93"/>
      <c r="J41" s="93"/>
      <c r="N41" s="91"/>
      <c r="O41" s="85"/>
      <c r="P41" s="85"/>
      <c r="Q41" s="281" t="s">
        <v>64</v>
      </c>
      <c r="R41" s="268">
        <f>ROUND(公里數!R41*3.25*1,0)</f>
        <v>91</v>
      </c>
      <c r="S41" s="268">
        <f>ROUND(公里數!S41*3.25*1,0)</f>
        <v>133</v>
      </c>
      <c r="T41" s="268">
        <f>ROUND(公里數!T41*3.25*1,0)</f>
        <v>160</v>
      </c>
      <c r="U41" s="268">
        <f>ROUND(公里數!U41*3.25*1,0)</f>
        <v>90</v>
      </c>
      <c r="V41" s="268">
        <f>ROUND(公里數!V41*3.25*1,0)</f>
        <v>61</v>
      </c>
      <c r="W41" s="273">
        <v>66</v>
      </c>
      <c r="X41" s="268">
        <f>ROUND(公里數!X41*3.25*1,0)</f>
        <v>101</v>
      </c>
      <c r="Y41" s="268">
        <f>ROUND(公里數!Y41*3.25*1,0)</f>
        <v>146</v>
      </c>
      <c r="Z41" s="268">
        <f>ROUND(公里數!Z41*3.25*1,0)</f>
        <v>119</v>
      </c>
      <c r="AA41" s="273">
        <v>135</v>
      </c>
      <c r="AB41" s="270">
        <f>ROUND(公里數!AB41*3.25*1,0)</f>
        <v>89</v>
      </c>
      <c r="AC41" s="273">
        <v>78</v>
      </c>
      <c r="AD41" s="284">
        <f>ROUND(公里數!AD41*3.25*1,0)</f>
        <v>124</v>
      </c>
      <c r="AE41" s="268">
        <f>ROUND(公里數!AE41*3.25*1,0)</f>
        <v>149</v>
      </c>
      <c r="AF41" s="268">
        <f>ROUND(公里數!AF41*3.25*1,0)</f>
        <v>121</v>
      </c>
      <c r="AG41" s="268">
        <f>ROUND(公里數!AG41*3.25*1,0)</f>
        <v>113</v>
      </c>
      <c r="AH41" s="300">
        <v>96</v>
      </c>
      <c r="AI41" s="268">
        <f>ROUND(公里數!AI41*3.25*1,0)</f>
        <v>150</v>
      </c>
      <c r="AJ41" s="268">
        <f>ROUND(公里數!AJ41*3.25*1,0)</f>
        <v>118</v>
      </c>
      <c r="AK41" s="273">
        <v>125</v>
      </c>
      <c r="AL41" s="272" t="s">
        <v>44</v>
      </c>
    </row>
    <row r="42" spans="2:38" ht="10.199999999999999" customHeight="1" x14ac:dyDescent="0.3">
      <c r="B42" s="295" t="s">
        <v>197</v>
      </c>
      <c r="C42" s="295"/>
      <c r="D42" s="295"/>
      <c r="E42" s="295"/>
      <c r="F42" s="295"/>
      <c r="G42" s="295"/>
      <c r="H42" s="295"/>
      <c r="I42" s="295"/>
      <c r="J42" s="295"/>
      <c r="N42" s="85"/>
      <c r="O42" s="85"/>
      <c r="P42" s="85"/>
      <c r="Q42" s="282"/>
      <c r="R42" s="269"/>
      <c r="S42" s="269"/>
      <c r="T42" s="269"/>
      <c r="U42" s="269"/>
      <c r="V42" s="269"/>
      <c r="W42" s="274"/>
      <c r="X42" s="269"/>
      <c r="Y42" s="269"/>
      <c r="Z42" s="269"/>
      <c r="AA42" s="274"/>
      <c r="AB42" s="271"/>
      <c r="AC42" s="274"/>
      <c r="AD42" s="285"/>
      <c r="AE42" s="269"/>
      <c r="AF42" s="269"/>
      <c r="AG42" s="269"/>
      <c r="AH42" s="301"/>
      <c r="AI42" s="269"/>
      <c r="AJ42" s="269"/>
      <c r="AK42" s="274"/>
      <c r="AL42" s="272"/>
    </row>
    <row r="43" spans="2:38" ht="10.199999999999999" customHeight="1" x14ac:dyDescent="0.3">
      <c r="B43" s="295"/>
      <c r="C43" s="295"/>
      <c r="D43" s="295"/>
      <c r="E43" s="295"/>
      <c r="F43" s="295"/>
      <c r="G43" s="295"/>
      <c r="H43" s="295"/>
      <c r="I43" s="295"/>
      <c r="J43" s="295"/>
      <c r="N43" s="85"/>
      <c r="O43" s="85"/>
      <c r="P43" s="281" t="s">
        <v>65</v>
      </c>
      <c r="Q43" s="268">
        <f>ROUND(公里數!Q43*3.25*1,0)</f>
        <v>27</v>
      </c>
      <c r="R43" s="268">
        <f>ROUND(公里數!R43*3.25*1,0)</f>
        <v>110</v>
      </c>
      <c r="S43" s="268">
        <f>ROUND(公里數!S43*3.25*1,0)</f>
        <v>110</v>
      </c>
      <c r="T43" s="268">
        <f>ROUND(公里數!T43*3.25*1,0)</f>
        <v>136</v>
      </c>
      <c r="U43" s="268">
        <f>ROUND(公里數!U43*3.25*1,0)</f>
        <v>64</v>
      </c>
      <c r="V43" s="268">
        <f>ROUND(公里數!V43*3.25*1,0)</f>
        <v>38</v>
      </c>
      <c r="W43" s="268">
        <f>ROUND(公里數!W43*3.25*1,0)</f>
        <v>28</v>
      </c>
      <c r="X43" s="268">
        <f>ROUND(公里數!X43*3.25*1,0)</f>
        <v>96</v>
      </c>
      <c r="Y43" s="268">
        <f>ROUND(公里數!Y43*3.25*1,0)</f>
        <v>123</v>
      </c>
      <c r="Z43" s="268">
        <f>ROUND(公里數!Z43*3.25*1,0)</f>
        <v>96</v>
      </c>
      <c r="AA43" s="268">
        <f>ROUND(公里數!AA43*3.25*1,0)</f>
        <v>49</v>
      </c>
      <c r="AB43" s="270">
        <f>ROUND(公里數!AB43*3.25*1,0)</f>
        <v>66</v>
      </c>
      <c r="AC43" s="268">
        <f>ROUND(公里數!AC43*3.25*1,0)</f>
        <v>61</v>
      </c>
      <c r="AD43" s="284">
        <f>ROUND(公里數!AD43*3.25*1,0)</f>
        <v>115</v>
      </c>
      <c r="AE43" s="268">
        <f>ROUND(公里數!AE43*3.25*1,0)</f>
        <v>125</v>
      </c>
      <c r="AF43" s="268">
        <f>ROUND(公里數!AF43*3.25*1,0)</f>
        <v>98</v>
      </c>
      <c r="AG43" s="273">
        <v>61</v>
      </c>
      <c r="AH43" s="270">
        <f>ROUND(公里數!AH43*3.25*1,0)</f>
        <v>102</v>
      </c>
      <c r="AI43" s="268">
        <f>ROUND(公里數!AI43*3.25*1,0)</f>
        <v>144</v>
      </c>
      <c r="AJ43" s="268">
        <f>ROUND(公里數!AJ43*3.25*1,0)</f>
        <v>95</v>
      </c>
      <c r="AK43" s="273">
        <v>117</v>
      </c>
      <c r="AL43" s="272" t="s">
        <v>44</v>
      </c>
    </row>
    <row r="44" spans="2:38" ht="9.75" customHeight="1" x14ac:dyDescent="0.3">
      <c r="B44" s="295"/>
      <c r="C44" s="295"/>
      <c r="D44" s="295"/>
      <c r="E44" s="295"/>
      <c r="F44" s="295"/>
      <c r="G44" s="295"/>
      <c r="H44" s="295"/>
      <c r="I44" s="295"/>
      <c r="J44" s="295"/>
      <c r="N44" s="85"/>
      <c r="O44" s="85"/>
      <c r="P44" s="282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71"/>
      <c r="AC44" s="269"/>
      <c r="AD44" s="285"/>
      <c r="AE44" s="269"/>
      <c r="AF44" s="269"/>
      <c r="AG44" s="274"/>
      <c r="AH44" s="271"/>
      <c r="AI44" s="269"/>
      <c r="AJ44" s="269"/>
      <c r="AK44" s="274"/>
      <c r="AL44" s="272"/>
    </row>
    <row r="45" spans="2:38" ht="10.199999999999999" customHeight="1" x14ac:dyDescent="0.3">
      <c r="B45" s="295"/>
      <c r="C45" s="295"/>
      <c r="D45" s="295"/>
      <c r="E45" s="295"/>
      <c r="F45" s="295"/>
      <c r="G45" s="295"/>
      <c r="H45" s="295"/>
      <c r="I45" s="295"/>
      <c r="J45" s="295"/>
      <c r="N45" s="85"/>
      <c r="O45" s="281" t="s">
        <v>66</v>
      </c>
      <c r="P45" s="268">
        <f>ROUND(公里數!P45*3.25*1,0)</f>
        <v>64</v>
      </c>
      <c r="Q45" s="268">
        <f>ROUND(公里數!Q45*3.25*1,0)</f>
        <v>87</v>
      </c>
      <c r="R45" s="268">
        <f>ROUND(公里數!R45*3.25*1,0)</f>
        <v>135</v>
      </c>
      <c r="S45" s="268">
        <f>ROUND(公里數!S45*3.25*1,0)</f>
        <v>70</v>
      </c>
      <c r="T45" s="268">
        <f>ROUND(公里數!T45*3.25*1,0)</f>
        <v>97</v>
      </c>
      <c r="U45" s="268">
        <f>ROUND(公里數!U45*3.25*1,0)</f>
        <v>42</v>
      </c>
      <c r="V45" s="273">
        <v>28</v>
      </c>
      <c r="W45" s="268">
        <f>ROUND(公里數!W45*3.25*1,0)</f>
        <v>76</v>
      </c>
      <c r="X45" s="268">
        <f>ROUND(公里數!X45*3.25*1,0)</f>
        <v>119</v>
      </c>
      <c r="Y45" s="268">
        <f>ROUND(公里數!Y45*3.25*1,0)</f>
        <v>97</v>
      </c>
      <c r="Z45" s="268">
        <f>ROUND(公里數!Z45*3.25*1,0)</f>
        <v>72</v>
      </c>
      <c r="AA45" s="268">
        <f>ROUND(公里數!AA45*3.25*1,0)</f>
        <v>61</v>
      </c>
      <c r="AB45" s="291">
        <v>76</v>
      </c>
      <c r="AC45" s="268">
        <f>ROUND(公里數!AC45*3.25*1,0)</f>
        <v>89</v>
      </c>
      <c r="AD45" s="284">
        <f>ROUND(公里數!AD45*3.25*1,0)</f>
        <v>129</v>
      </c>
      <c r="AE45" s="268">
        <f>ROUND(公里數!AE45*3.25*1,0)</f>
        <v>100</v>
      </c>
      <c r="AF45" s="268">
        <f>ROUND(公里數!AF45*3.25*1,0)</f>
        <v>72</v>
      </c>
      <c r="AG45" s="268">
        <f>ROUND(公里數!AG45*3.25*1,0)</f>
        <v>83</v>
      </c>
      <c r="AH45" s="270">
        <f>ROUND(公里數!AH45*3.25*1,0)</f>
        <v>113</v>
      </c>
      <c r="AI45" s="268">
        <f>ROUND(公里數!AI45*3.25*1,0)</f>
        <v>154</v>
      </c>
      <c r="AJ45" s="275">
        <v>45</v>
      </c>
      <c r="AK45" s="268">
        <f>ROUND(公里數!AK45*3.25*1,0)</f>
        <v>137</v>
      </c>
      <c r="AL45" s="272" t="s">
        <v>44</v>
      </c>
    </row>
    <row r="46" spans="2:38" ht="10.199999999999999" customHeight="1" x14ac:dyDescent="0.3">
      <c r="B46" s="295"/>
      <c r="C46" s="295"/>
      <c r="D46" s="295"/>
      <c r="E46" s="295"/>
      <c r="F46" s="295"/>
      <c r="G46" s="295"/>
      <c r="H46" s="295"/>
      <c r="I46" s="295"/>
      <c r="J46" s="295"/>
      <c r="N46" s="85"/>
      <c r="O46" s="282"/>
      <c r="P46" s="269"/>
      <c r="Q46" s="269"/>
      <c r="R46" s="269"/>
      <c r="S46" s="269"/>
      <c r="T46" s="269"/>
      <c r="U46" s="269"/>
      <c r="V46" s="274"/>
      <c r="W46" s="269"/>
      <c r="X46" s="269"/>
      <c r="Y46" s="269"/>
      <c r="Z46" s="269"/>
      <c r="AA46" s="269"/>
      <c r="AB46" s="292"/>
      <c r="AC46" s="269"/>
      <c r="AD46" s="285"/>
      <c r="AE46" s="269"/>
      <c r="AF46" s="269"/>
      <c r="AG46" s="269"/>
      <c r="AH46" s="271"/>
      <c r="AI46" s="269"/>
      <c r="AJ46" s="276"/>
      <c r="AK46" s="269"/>
      <c r="AL46" s="272"/>
    </row>
    <row r="47" spans="2:38" ht="10.199999999999999" customHeight="1" x14ac:dyDescent="0.3">
      <c r="B47" s="295"/>
      <c r="C47" s="295"/>
      <c r="D47" s="295"/>
      <c r="E47" s="295"/>
      <c r="F47" s="295"/>
      <c r="G47" s="295"/>
      <c r="H47" s="295"/>
      <c r="I47" s="295"/>
      <c r="J47" s="295"/>
      <c r="N47" s="281" t="s">
        <v>67</v>
      </c>
      <c r="O47" s="268">
        <f>ROUND(公里數!O47*3.25*1,0)</f>
        <v>30</v>
      </c>
      <c r="P47" s="268">
        <f>ROUND(公里數!P47*3.25*1,0)</f>
        <v>72</v>
      </c>
      <c r="Q47" s="268">
        <f>ROUND(公里數!Q47*3.25*1,0)</f>
        <v>95</v>
      </c>
      <c r="R47" s="268">
        <f>ROUND(公里數!R47*3.25*1,0)</f>
        <v>144</v>
      </c>
      <c r="S47" s="268">
        <f>ROUND(公里數!S47*3.25*1,0)</f>
        <v>41</v>
      </c>
      <c r="T47" s="268">
        <f>ROUND(公里數!T47*3.25*1,0)</f>
        <v>69</v>
      </c>
      <c r="U47" s="273">
        <v>29</v>
      </c>
      <c r="V47" s="268">
        <f>ROUND(公里數!V47*3.25*1,0)</f>
        <v>35</v>
      </c>
      <c r="W47" s="268">
        <f>ROUND(公里數!W47*3.25*1,0)</f>
        <v>88</v>
      </c>
      <c r="X47" s="268">
        <f>ROUND(公里數!X47*3.25*1,0)</f>
        <v>131</v>
      </c>
      <c r="Y47" s="268">
        <f>ROUND(公里數!Y47*3.25*1,0)</f>
        <v>68</v>
      </c>
      <c r="Z47" s="273">
        <v>26</v>
      </c>
      <c r="AA47" s="268">
        <f>ROUND(公里數!AA47*3.25*1,0)</f>
        <v>48</v>
      </c>
      <c r="AB47" s="270">
        <f>ROUND(公里數!AB47*3.25*1,0)</f>
        <v>76</v>
      </c>
      <c r="AC47" s="268">
        <f>ROUND(公里數!AC47*3.25*1,0)</f>
        <v>100</v>
      </c>
      <c r="AD47" s="284">
        <f>ROUND(公里數!AD47*3.25*1,0)</f>
        <v>116</v>
      </c>
      <c r="AE47" s="268">
        <f>ROUND(公里數!AE47*3.25*1,0)</f>
        <v>80</v>
      </c>
      <c r="AF47" s="273">
        <v>59</v>
      </c>
      <c r="AG47" s="268">
        <f>ROUND(公里數!AG47*3.25*1,0)</f>
        <v>64</v>
      </c>
      <c r="AH47" s="270">
        <f>ROUND(公里數!AH47*3.25*1,0)</f>
        <v>93</v>
      </c>
      <c r="AI47" s="268">
        <f>ROUND(公里數!AI47*3.25*1,0)</f>
        <v>134</v>
      </c>
      <c r="AJ47" s="268">
        <f>ROUND(公里數!AJ47*3.25*1,0)</f>
        <v>42</v>
      </c>
      <c r="AK47" s="273">
        <v>117</v>
      </c>
      <c r="AL47" s="272" t="s">
        <v>44</v>
      </c>
    </row>
    <row r="48" spans="2:38" ht="10.199999999999999" customHeight="1" x14ac:dyDescent="0.3">
      <c r="B48" s="295"/>
      <c r="C48" s="295"/>
      <c r="D48" s="295"/>
      <c r="E48" s="295"/>
      <c r="F48" s="295"/>
      <c r="G48" s="295"/>
      <c r="H48" s="295"/>
      <c r="I48" s="295"/>
      <c r="J48" s="295"/>
      <c r="K48" s="91"/>
      <c r="L48" s="91"/>
      <c r="M48" s="91"/>
      <c r="N48" s="282"/>
      <c r="O48" s="269"/>
      <c r="P48" s="269"/>
      <c r="Q48" s="269"/>
      <c r="R48" s="269"/>
      <c r="S48" s="269"/>
      <c r="T48" s="269"/>
      <c r="U48" s="274"/>
      <c r="V48" s="269"/>
      <c r="W48" s="269"/>
      <c r="X48" s="269"/>
      <c r="Y48" s="269"/>
      <c r="Z48" s="274"/>
      <c r="AA48" s="269"/>
      <c r="AB48" s="271"/>
      <c r="AC48" s="269"/>
      <c r="AD48" s="285"/>
      <c r="AE48" s="269"/>
      <c r="AF48" s="274"/>
      <c r="AG48" s="269"/>
      <c r="AH48" s="271"/>
      <c r="AI48" s="269"/>
      <c r="AJ48" s="269"/>
      <c r="AK48" s="274"/>
      <c r="AL48" s="272"/>
    </row>
    <row r="49" spans="2:38" ht="10.199999999999999" customHeight="1" x14ac:dyDescent="0.3">
      <c r="B49" s="296" t="s">
        <v>196</v>
      </c>
      <c r="C49" s="296"/>
      <c r="D49" s="296"/>
      <c r="E49" s="296"/>
      <c r="F49" s="296"/>
      <c r="G49" s="296"/>
      <c r="H49" s="296"/>
      <c r="I49" s="91"/>
      <c r="K49" s="85"/>
      <c r="L49" s="85"/>
      <c r="M49" s="281" t="s">
        <v>68</v>
      </c>
      <c r="N49" s="268">
        <f>ROUND(公里數!N49*2.695*1.05,0)</f>
        <v>108</v>
      </c>
      <c r="O49" s="268">
        <f>ROUND(公里數!O49*3.25*1,0)</f>
        <v>112</v>
      </c>
      <c r="P49" s="268">
        <f>ROUND(公里數!P49*3.25*1,0)</f>
        <v>69</v>
      </c>
      <c r="Q49" s="273">
        <v>33</v>
      </c>
      <c r="R49" s="268">
        <f>ROUND(公里數!R49*3.25*1,0)</f>
        <v>50</v>
      </c>
      <c r="S49" s="268">
        <f>ROUND(公里數!S49*3.25*1,0)</f>
        <v>160</v>
      </c>
      <c r="T49" s="268">
        <f>ROUND(公里數!T49*3.25*1,0)</f>
        <v>187</v>
      </c>
      <c r="U49" s="268">
        <f>ROUND(公里數!U49*3.25*1,0)</f>
        <v>100</v>
      </c>
      <c r="V49" s="268">
        <f>ROUND(公里數!V49*3.25*1,0)</f>
        <v>88</v>
      </c>
      <c r="W49" s="273">
        <v>33</v>
      </c>
      <c r="X49" s="268">
        <f>ROUND(公里數!X49*3.25*1,0)</f>
        <v>60</v>
      </c>
      <c r="Y49" s="268">
        <f>ROUND(公里數!Y49*3.25*1,0)</f>
        <v>162</v>
      </c>
      <c r="Z49" s="268">
        <f>ROUND(公里數!Z49*3.25*1,0)</f>
        <v>130</v>
      </c>
      <c r="AA49" s="273">
        <v>102</v>
      </c>
      <c r="AB49" s="270">
        <f>ROUND(公里數!AB49*3.25*1,0)</f>
        <v>68</v>
      </c>
      <c r="AC49" s="273">
        <v>45</v>
      </c>
      <c r="AD49" s="284">
        <f>ROUND(公里數!AD49*3.25*1,0)</f>
        <v>76</v>
      </c>
      <c r="AE49" s="268">
        <f>ROUND(公里數!AE49*3.25*1,0)</f>
        <v>155</v>
      </c>
      <c r="AF49" s="268">
        <f>ROUND(公里數!AF49*3.25*1,0)</f>
        <v>111</v>
      </c>
      <c r="AG49" s="268">
        <f>ROUND(公里數!AG49*3.25*1,0)</f>
        <v>101</v>
      </c>
      <c r="AH49" s="300">
        <v>63</v>
      </c>
      <c r="AI49" s="268">
        <f>ROUND(公里數!AI49*3.25*1,0)</f>
        <v>107</v>
      </c>
      <c r="AJ49" s="268">
        <f>ROUND(公里數!AJ49*3.25*1,0)</f>
        <v>145</v>
      </c>
      <c r="AK49" s="273">
        <v>92</v>
      </c>
      <c r="AL49" s="272" t="s">
        <v>44</v>
      </c>
    </row>
    <row r="50" spans="2:38" ht="10.199999999999999" customHeight="1" x14ac:dyDescent="0.3">
      <c r="B50" s="296"/>
      <c r="C50" s="296"/>
      <c r="D50" s="296"/>
      <c r="E50" s="296"/>
      <c r="F50" s="296"/>
      <c r="G50" s="296"/>
      <c r="H50" s="296"/>
      <c r="I50" s="94"/>
      <c r="K50" s="85"/>
      <c r="L50" s="85"/>
      <c r="M50" s="282"/>
      <c r="N50" s="269"/>
      <c r="O50" s="269"/>
      <c r="P50" s="269"/>
      <c r="Q50" s="274"/>
      <c r="R50" s="269"/>
      <c r="S50" s="269"/>
      <c r="T50" s="269"/>
      <c r="U50" s="269"/>
      <c r="V50" s="269"/>
      <c r="W50" s="274"/>
      <c r="X50" s="269"/>
      <c r="Y50" s="269"/>
      <c r="Z50" s="269"/>
      <c r="AA50" s="274"/>
      <c r="AB50" s="271"/>
      <c r="AC50" s="274"/>
      <c r="AD50" s="285"/>
      <c r="AE50" s="269"/>
      <c r="AF50" s="269"/>
      <c r="AG50" s="269"/>
      <c r="AH50" s="301"/>
      <c r="AI50" s="269"/>
      <c r="AJ50" s="269"/>
      <c r="AK50" s="274"/>
      <c r="AL50" s="272"/>
    </row>
    <row r="51" spans="2:38" ht="10.199999999999999" customHeight="1" x14ac:dyDescent="0.3">
      <c r="B51" s="296"/>
      <c r="C51" s="296"/>
      <c r="D51" s="296"/>
      <c r="E51" s="296"/>
      <c r="F51" s="296"/>
      <c r="G51" s="296"/>
      <c r="H51" s="296"/>
      <c r="I51" s="94"/>
      <c r="K51" s="85"/>
      <c r="L51" s="281" t="s">
        <v>69</v>
      </c>
      <c r="M51" s="273">
        <v>58</v>
      </c>
      <c r="N51" s="268">
        <f>ROUND(公里數!N51*2.695*1.05,0)</f>
        <v>110</v>
      </c>
      <c r="O51" s="268">
        <f>ROUND(公里數!O51*3.25*1,0)</f>
        <v>115</v>
      </c>
      <c r="P51" s="268">
        <f>ROUND(公里數!P51*3.25*1,0)</f>
        <v>58</v>
      </c>
      <c r="Q51" s="273">
        <v>26</v>
      </c>
      <c r="R51" s="268">
        <f>ROUND(公里數!R51*3.25*1,0)</f>
        <v>124</v>
      </c>
      <c r="S51" s="268">
        <f>ROUND(公里數!S51*3.25*1,0)</f>
        <v>164</v>
      </c>
      <c r="T51" s="268">
        <f>ROUND(公里數!T51*3.25*1,0)</f>
        <v>190</v>
      </c>
      <c r="U51" s="268">
        <f>ROUND(公里數!U51*3.25*1,0)</f>
        <v>123</v>
      </c>
      <c r="V51" s="268">
        <f>ROUND(公里數!V51*3.25*1,0)</f>
        <v>94</v>
      </c>
      <c r="W51" s="268">
        <f>ROUND(公里數!W51*3.25*1,0)</f>
        <v>83</v>
      </c>
      <c r="X51" s="268">
        <f>ROUND(公里數!X51*3.25*1,0)</f>
        <v>133</v>
      </c>
      <c r="Y51" s="268">
        <f>ROUND(公里數!Y51*3.25*1,0)</f>
        <v>178</v>
      </c>
      <c r="Z51" s="268">
        <f>ROUND(公里數!Z51*3.25*1,0)</f>
        <v>151</v>
      </c>
      <c r="AA51" s="268">
        <f>ROUND(公里數!AA51*3.25*1,0)</f>
        <v>111</v>
      </c>
      <c r="AB51" s="270">
        <f>ROUND(公里數!AB51*3.25*1,0)</f>
        <v>117</v>
      </c>
      <c r="AC51" s="273">
        <v>103</v>
      </c>
      <c r="AD51" s="284">
        <f>ROUND(公里數!AD51*3.25*1,0)</f>
        <v>171</v>
      </c>
      <c r="AE51" s="268">
        <f>ROUND(公里數!AE51*3.25*1,0)</f>
        <v>181</v>
      </c>
      <c r="AF51" s="268">
        <f>ROUND(公里數!AF51*3.25*1,0)</f>
        <v>151</v>
      </c>
      <c r="AG51" s="268">
        <f>ROUND(公里數!AG51*3.25*1,0)</f>
        <v>146</v>
      </c>
      <c r="AH51" s="300">
        <v>121</v>
      </c>
      <c r="AI51" s="268">
        <f>ROUND(公里數!AI51*3.25*1,0)</f>
        <v>180</v>
      </c>
      <c r="AJ51" s="268">
        <f>ROUND(公里數!AJ51*3.25*1,0)</f>
        <v>150</v>
      </c>
      <c r="AK51" s="273">
        <v>150</v>
      </c>
      <c r="AL51" s="272" t="s">
        <v>44</v>
      </c>
    </row>
    <row r="52" spans="2:38" ht="10.199999999999999" customHeight="1" x14ac:dyDescent="0.3">
      <c r="B52" s="296"/>
      <c r="C52" s="296"/>
      <c r="D52" s="296"/>
      <c r="E52" s="296"/>
      <c r="F52" s="296"/>
      <c r="G52" s="296"/>
      <c r="H52" s="296"/>
      <c r="I52" s="94"/>
      <c r="J52" s="85"/>
      <c r="K52" s="85"/>
      <c r="L52" s="282"/>
      <c r="M52" s="274"/>
      <c r="N52" s="269"/>
      <c r="O52" s="269"/>
      <c r="P52" s="269"/>
      <c r="Q52" s="274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71"/>
      <c r="AC52" s="274"/>
      <c r="AD52" s="285"/>
      <c r="AE52" s="269"/>
      <c r="AF52" s="269"/>
      <c r="AG52" s="269"/>
      <c r="AH52" s="301"/>
      <c r="AI52" s="269"/>
      <c r="AJ52" s="269"/>
      <c r="AK52" s="274"/>
      <c r="AL52" s="272"/>
    </row>
    <row r="53" spans="2:38" ht="10.199999999999999" customHeight="1" x14ac:dyDescent="0.3">
      <c r="B53" s="296"/>
      <c r="C53" s="296"/>
      <c r="D53" s="296"/>
      <c r="E53" s="296"/>
      <c r="F53" s="296"/>
      <c r="G53" s="296"/>
      <c r="H53" s="296"/>
      <c r="I53" s="94"/>
      <c r="J53" s="85"/>
      <c r="K53" s="281" t="s">
        <v>70</v>
      </c>
      <c r="L53" s="268">
        <f>ROUND(公里數!L53*2.695*1.05,0)</f>
        <v>70</v>
      </c>
      <c r="M53" s="268">
        <f>ROUND(公里數!M53*2.695*1.05,0)</f>
        <v>124</v>
      </c>
      <c r="N53" s="268">
        <f>ROUND(公里數!N53*2.695*1.05,0)</f>
        <v>85</v>
      </c>
      <c r="O53" s="268">
        <f>ROUND(公里數!O53*3.25*1,0)</f>
        <v>72</v>
      </c>
      <c r="P53" s="268">
        <f>ROUND(公里數!P53*3.25*1,0)</f>
        <v>98</v>
      </c>
      <c r="Q53" s="268">
        <f>ROUND(公里數!Q53*3.25*1,0)</f>
        <v>96</v>
      </c>
      <c r="R53" s="268">
        <f>ROUND(公里數!R53*3.25*1,0)</f>
        <v>190</v>
      </c>
      <c r="S53" s="268">
        <f>ROUND(公里數!S53*3.25*1,0)</f>
        <v>128</v>
      </c>
      <c r="T53" s="268">
        <f>ROUND(公里數!T53*3.25*1,0)</f>
        <v>137</v>
      </c>
      <c r="U53" s="268">
        <f>ROUND(公里數!U53*3.25*1,0)</f>
        <v>107</v>
      </c>
      <c r="V53" s="268">
        <f>ROUND(公里數!V53*3.25*1,0)</f>
        <v>87</v>
      </c>
      <c r="W53" s="268">
        <f>ROUND(公里數!W53*3.25*1,0)</f>
        <v>127</v>
      </c>
      <c r="X53" s="268">
        <f>ROUND(公里數!X53*3.25*1,0)</f>
        <v>167</v>
      </c>
      <c r="Y53" s="268">
        <f>ROUND(公里數!Y53*3.25*1,0)</f>
        <v>160</v>
      </c>
      <c r="Z53" s="268">
        <f>ROUND(公里數!Z53*3.25*1,0)</f>
        <v>139</v>
      </c>
      <c r="AA53" s="268">
        <f>ROUND(公里數!AA53*3.25*1,0)</f>
        <v>115</v>
      </c>
      <c r="AB53" s="270">
        <f>ROUND(公里數!AB53*3.25*1,0)</f>
        <v>125</v>
      </c>
      <c r="AC53" s="268">
        <f>ROUND(公里數!AC53*3.25*1,0)</f>
        <v>137</v>
      </c>
      <c r="AD53" s="284">
        <f>ROUND(公里數!AD53*3.25*1,0)</f>
        <v>181</v>
      </c>
      <c r="AE53" s="268">
        <f>ROUND(公里數!AE53*3.25*1,0)</f>
        <v>168</v>
      </c>
      <c r="AF53" s="268">
        <f>ROUND(公里數!AF53*3.25*1,0)</f>
        <v>140</v>
      </c>
      <c r="AG53" s="268">
        <f>ROUND(公里數!AG53*3.25*1,0)</f>
        <v>172</v>
      </c>
      <c r="AH53" s="270">
        <f>ROUND(公里數!AH53*3.25*1,0)</f>
        <v>165</v>
      </c>
      <c r="AI53" s="268">
        <f>ROUND(公里數!AI53*3.25*1,0)</f>
        <v>207</v>
      </c>
      <c r="AJ53" s="275">
        <v>53</v>
      </c>
      <c r="AK53" s="268">
        <f>ROUND(公里數!AK53*3.25*1,0)</f>
        <v>206</v>
      </c>
      <c r="AL53" s="272" t="s">
        <v>44</v>
      </c>
    </row>
    <row r="54" spans="2:38" ht="10.199999999999999" customHeight="1" x14ac:dyDescent="0.3">
      <c r="B54" s="296"/>
      <c r="C54" s="296"/>
      <c r="D54" s="296"/>
      <c r="E54" s="296"/>
      <c r="F54" s="296"/>
      <c r="G54" s="296"/>
      <c r="H54" s="296"/>
      <c r="I54" s="94"/>
      <c r="J54" s="85"/>
      <c r="K54" s="282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71"/>
      <c r="AC54" s="269"/>
      <c r="AD54" s="285"/>
      <c r="AE54" s="269"/>
      <c r="AF54" s="269"/>
      <c r="AG54" s="269"/>
      <c r="AH54" s="271"/>
      <c r="AI54" s="269"/>
      <c r="AJ54" s="276"/>
      <c r="AK54" s="269"/>
      <c r="AL54" s="272"/>
    </row>
    <row r="55" spans="2:38" ht="10.199999999999999" customHeight="1" x14ac:dyDescent="0.3">
      <c r="B55" s="296"/>
      <c r="C55" s="296"/>
      <c r="D55" s="296"/>
      <c r="E55" s="296"/>
      <c r="F55" s="296"/>
      <c r="G55" s="296"/>
      <c r="H55" s="296"/>
      <c r="I55" s="94"/>
      <c r="J55" s="281" t="s">
        <v>71</v>
      </c>
      <c r="K55" s="268">
        <f>ROUND(公里數!K55*3.25*1,0)</f>
        <v>98</v>
      </c>
      <c r="L55" s="268">
        <f>ROUND(公里數!L55*3.25*1,0)</f>
        <v>143</v>
      </c>
      <c r="M55" s="268">
        <f>ROUND(公里數!M55*3.25*1,0)</f>
        <v>137</v>
      </c>
      <c r="N55" s="268">
        <f>ROUND(公里數!N55*3.25*1,0)</f>
        <v>18</v>
      </c>
      <c r="O55" s="268">
        <f>ROUND(公里數!O55*3.25*1,0)</f>
        <v>45</v>
      </c>
      <c r="P55" s="268">
        <f>ROUND(公里數!P55*3.25*1,0)</f>
        <v>87</v>
      </c>
      <c r="Q55" s="268">
        <f>ROUND(公里數!Q55*3.25*1,0)</f>
        <v>111</v>
      </c>
      <c r="R55" s="268">
        <f>ROUND(公里數!R55*3.25*1,0)</f>
        <v>159</v>
      </c>
      <c r="S55" s="268">
        <f>ROUND(公里數!S55*3.25*1,0)</f>
        <v>30</v>
      </c>
      <c r="T55" s="268">
        <f>ROUND(公里數!T55*3.25*1,0)</f>
        <v>50</v>
      </c>
      <c r="U55" s="275">
        <v>47</v>
      </c>
      <c r="V55" s="268">
        <f>ROUND(公里數!V55*3.25*1,0)</f>
        <v>51</v>
      </c>
      <c r="W55" s="268">
        <f>ROUND(公里數!W55*3.25*1,0)</f>
        <v>100</v>
      </c>
      <c r="X55" s="268">
        <f>ROUND(公里數!X55*3.25*1,0)</f>
        <v>141</v>
      </c>
      <c r="Y55" s="268">
        <f>ROUND(公里數!Y55*3.25*1,0)</f>
        <v>64</v>
      </c>
      <c r="Z55" s="268">
        <f>ROUND(公里數!Z55*3.25*1,0)</f>
        <v>51</v>
      </c>
      <c r="AA55" s="268">
        <f>ROUND(公里數!AA55*3.25*1,0)</f>
        <v>61</v>
      </c>
      <c r="AB55" s="270">
        <f>ROUND(公里數!AB55*3.25*1,0)</f>
        <v>91</v>
      </c>
      <c r="AC55" s="268">
        <f>ROUND(公里數!AC55*3.25*1,0)</f>
        <v>116</v>
      </c>
      <c r="AD55" s="284">
        <f>ROUND(公里數!AD55*3.25*1,0)</f>
        <v>132</v>
      </c>
      <c r="AE55" s="268">
        <f>ROUND(公里數!AE55*3.25*1,0)</f>
        <v>86</v>
      </c>
      <c r="AF55" s="268">
        <f>ROUND(公里數!AF55*3.25*1,0)</f>
        <v>68</v>
      </c>
      <c r="AG55" s="268">
        <f>ROUND(公里數!AG55*3.25*1,0)</f>
        <v>81</v>
      </c>
      <c r="AH55" s="270">
        <f>ROUND(公里數!AH55*3.25*1,0)</f>
        <v>108</v>
      </c>
      <c r="AI55" s="268">
        <f>ROUND(公里數!AI55*3.25*1,0)</f>
        <v>149</v>
      </c>
      <c r="AJ55" s="275">
        <v>26</v>
      </c>
      <c r="AK55" s="268">
        <f>ROUND(公里數!AK55*3.25*1,0)</f>
        <v>133</v>
      </c>
      <c r="AL55" s="272" t="s">
        <v>44</v>
      </c>
    </row>
    <row r="56" spans="2:38" ht="10.199999999999999" customHeight="1" x14ac:dyDescent="0.3">
      <c r="B56" s="296"/>
      <c r="C56" s="296"/>
      <c r="D56" s="296"/>
      <c r="E56" s="296"/>
      <c r="F56" s="296"/>
      <c r="G56" s="296"/>
      <c r="H56" s="296"/>
      <c r="I56" s="95"/>
      <c r="J56" s="282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76"/>
      <c r="V56" s="269"/>
      <c r="W56" s="269"/>
      <c r="X56" s="269"/>
      <c r="Y56" s="269"/>
      <c r="Z56" s="269"/>
      <c r="AA56" s="269"/>
      <c r="AB56" s="271"/>
      <c r="AC56" s="269"/>
      <c r="AD56" s="285"/>
      <c r="AE56" s="269"/>
      <c r="AF56" s="269"/>
      <c r="AG56" s="269"/>
      <c r="AH56" s="271"/>
      <c r="AI56" s="269"/>
      <c r="AJ56" s="276"/>
      <c r="AK56" s="269"/>
      <c r="AL56" s="272"/>
    </row>
    <row r="57" spans="2:38" ht="10.199999999999999" customHeight="1" x14ac:dyDescent="0.3">
      <c r="B57" s="92"/>
      <c r="C57" s="92"/>
      <c r="D57" s="92"/>
      <c r="E57" s="92"/>
      <c r="F57" s="92"/>
      <c r="G57" s="92"/>
      <c r="H57" s="92"/>
      <c r="I57" s="281" t="s">
        <v>72</v>
      </c>
      <c r="J57" s="268">
        <f>ROUND(公里數!J57*3.25*1,0)</f>
        <v>187</v>
      </c>
      <c r="K57" s="268">
        <f>ROUND(公里數!K57*3.25*1,0)</f>
        <v>171</v>
      </c>
      <c r="L57" s="268">
        <f>ROUND(公里數!L57*3.25*1,0)</f>
        <v>112</v>
      </c>
      <c r="M57" s="268">
        <f>ROUND(公里數!M57*3.25*1,0)</f>
        <v>113</v>
      </c>
      <c r="N57" s="268">
        <f>ROUND(公里數!N57*3.25*1,0)</f>
        <v>172</v>
      </c>
      <c r="O57" s="268">
        <f>ROUND(公里數!O57*3.25*1,0)</f>
        <v>160</v>
      </c>
      <c r="P57" s="268">
        <f>ROUND(公里數!P57*3.25*1,0)</f>
        <v>103</v>
      </c>
      <c r="Q57" s="273">
        <v>42</v>
      </c>
      <c r="R57" s="268">
        <f>ROUND(公里數!R57*3.25*1,0)</f>
        <v>153</v>
      </c>
      <c r="S57" s="268">
        <f>ROUND(公里數!S57*3.25*1,0)</f>
        <v>209</v>
      </c>
      <c r="T57" s="268">
        <f>ROUND(公里數!T57*3.25*1,0)</f>
        <v>236</v>
      </c>
      <c r="U57" s="268">
        <f>ROUND(公里數!U57*3.25*1,0)</f>
        <v>167</v>
      </c>
      <c r="V57" s="268">
        <f>ROUND(公里數!V57*3.25*1,0)</f>
        <v>138</v>
      </c>
      <c r="W57" s="268">
        <f>ROUND(公里數!W57*3.25*1,0)</f>
        <v>128</v>
      </c>
      <c r="X57" s="268">
        <f>ROUND(公里數!X57*3.25*1,0)</f>
        <v>163</v>
      </c>
      <c r="Y57" s="268">
        <f>ROUND(公里數!Y57*3.25*1,0)</f>
        <v>227</v>
      </c>
      <c r="Z57" s="268">
        <f>ROUND(公里數!Z57*3.25*1,0)</f>
        <v>196</v>
      </c>
      <c r="AA57" s="268">
        <f>ROUND(公里數!AA57*3.25*1,0)</f>
        <v>150</v>
      </c>
      <c r="AB57" s="270">
        <f>ROUND(公里數!AB57*3.25*1,0)</f>
        <v>151</v>
      </c>
      <c r="AC57" s="273">
        <v>72</v>
      </c>
      <c r="AD57" s="284">
        <f>ROUND(公里數!AD57*3.25*1,0)</f>
        <v>180</v>
      </c>
      <c r="AE57" s="268">
        <f>ROUND(公里數!AE57*3.25*1,0)</f>
        <v>225</v>
      </c>
      <c r="AF57" s="268">
        <f>ROUND(公里數!AF57*3.25*1,0)</f>
        <v>195</v>
      </c>
      <c r="AG57" s="268">
        <f>ROUND(公里數!AG57*3.25*1,0)</f>
        <v>187</v>
      </c>
      <c r="AH57" s="300">
        <v>91</v>
      </c>
      <c r="AI57" s="268">
        <f>ROUND(公里數!AI57*3.25*1,0)</f>
        <v>212</v>
      </c>
      <c r="AJ57" s="268">
        <f>ROUND(公里數!AJ57*3.25*1,0)</f>
        <v>195</v>
      </c>
      <c r="AK57" s="273">
        <v>120</v>
      </c>
      <c r="AL57" s="272" t="s">
        <v>44</v>
      </c>
    </row>
    <row r="58" spans="2:38" ht="10.199999999999999" customHeight="1" x14ac:dyDescent="0.3">
      <c r="B58" s="96"/>
      <c r="C58" s="96"/>
      <c r="D58" s="96"/>
      <c r="E58" s="96"/>
      <c r="F58" s="85"/>
      <c r="G58" s="85"/>
      <c r="H58" s="85"/>
      <c r="I58" s="288"/>
      <c r="J58" s="269"/>
      <c r="K58" s="269"/>
      <c r="L58" s="269"/>
      <c r="M58" s="269"/>
      <c r="N58" s="269"/>
      <c r="O58" s="269"/>
      <c r="P58" s="269"/>
      <c r="Q58" s="274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71"/>
      <c r="AC58" s="274"/>
      <c r="AD58" s="285"/>
      <c r="AE58" s="269"/>
      <c r="AF58" s="269"/>
      <c r="AG58" s="269"/>
      <c r="AH58" s="301"/>
      <c r="AI58" s="269"/>
      <c r="AJ58" s="269"/>
      <c r="AK58" s="274"/>
      <c r="AL58" s="272"/>
    </row>
    <row r="59" spans="2:38" ht="10.199999999999999" customHeight="1" x14ac:dyDescent="0.3">
      <c r="B59" s="96"/>
      <c r="C59" s="96"/>
      <c r="D59" s="96"/>
      <c r="E59" s="96"/>
      <c r="F59" s="85"/>
      <c r="G59" s="85"/>
      <c r="H59" s="281" t="s">
        <v>73</v>
      </c>
      <c r="I59" s="268">
        <f>ROUND(公里數!I59*3.25*1,0)</f>
        <v>182</v>
      </c>
      <c r="J59" s="268">
        <f>ROUND(公里數!J59*3.25*1,0)</f>
        <v>38</v>
      </c>
      <c r="K59" s="268">
        <f>ROUND(公里數!K59*3.25*1,0)</f>
        <v>66</v>
      </c>
      <c r="L59" s="268">
        <f>ROUND(公里數!L59*3.25*1,0)</f>
        <v>137</v>
      </c>
      <c r="M59" s="268">
        <f>ROUND(公里數!M59*3.25*1,0)</f>
        <v>131</v>
      </c>
      <c r="N59" s="275">
        <v>31</v>
      </c>
      <c r="O59" s="268">
        <f>ROUND(公里數!O59*3.25*1,0)</f>
        <v>19</v>
      </c>
      <c r="P59" s="268">
        <f>ROUND(公里數!P59*3.25*1,0)</f>
        <v>82</v>
      </c>
      <c r="Q59" s="268">
        <f>ROUND(公里數!Q59*3.25*1,0)</f>
        <v>105</v>
      </c>
      <c r="R59" s="268">
        <f>ROUND(公里數!R59*3.25*1,0)</f>
        <v>157</v>
      </c>
      <c r="S59" s="268">
        <f>ROUND(公里數!S59*3.25*1,0)</f>
        <v>65</v>
      </c>
      <c r="T59" s="273">
        <v>58</v>
      </c>
      <c r="U59" s="273">
        <v>37</v>
      </c>
      <c r="V59" s="268">
        <f>ROUND(公里數!V59*3.25*1,0)</f>
        <v>45</v>
      </c>
      <c r="W59" s="268">
        <f>ROUND(公里數!W59*3.25*1,0)</f>
        <v>95</v>
      </c>
      <c r="X59" s="268">
        <f>ROUND(公里數!X59*3.25*1,0)</f>
        <v>136</v>
      </c>
      <c r="Y59" s="268">
        <f>ROUND(公里數!Y59*3.25*1,0)</f>
        <v>93</v>
      </c>
      <c r="Z59" s="273">
        <v>85</v>
      </c>
      <c r="AA59" s="268">
        <f>ROUND(公里數!AA59*3.25*1,0)</f>
        <v>72</v>
      </c>
      <c r="AB59" s="270">
        <f>ROUND(公里數!AB59*3.25*1,0)</f>
        <v>86</v>
      </c>
      <c r="AC59" s="273">
        <v>85</v>
      </c>
      <c r="AD59" s="284">
        <f>ROUND(公里數!AD59*3.25*1,0)</f>
        <v>149</v>
      </c>
      <c r="AE59" s="268">
        <f>ROUND(公里數!AE59*3.25*1,0)</f>
        <v>111</v>
      </c>
      <c r="AF59" s="268">
        <f>ROUND(公里數!AF59*3.25*1,0)</f>
        <v>79</v>
      </c>
      <c r="AG59" s="268">
        <f>ROUND(公里數!AG59*3.25*1,0)</f>
        <v>108</v>
      </c>
      <c r="AH59" s="270">
        <f>ROUND(公里數!AH59*3.25*1,0)</f>
        <v>124</v>
      </c>
      <c r="AI59" s="268">
        <f>ROUND(公里數!AI59*3.25*1,0)</f>
        <v>176</v>
      </c>
      <c r="AJ59" s="275">
        <v>26</v>
      </c>
      <c r="AK59" s="273">
        <v>138</v>
      </c>
      <c r="AL59" s="272" t="s">
        <v>44</v>
      </c>
    </row>
    <row r="60" spans="2:38" ht="10.199999999999999" customHeight="1" x14ac:dyDescent="0.3">
      <c r="B60" s="96"/>
      <c r="C60" s="96"/>
      <c r="D60" s="96"/>
      <c r="E60" s="96"/>
      <c r="F60" s="85"/>
      <c r="G60" s="85"/>
      <c r="H60" s="282"/>
      <c r="I60" s="269"/>
      <c r="J60" s="269"/>
      <c r="K60" s="269"/>
      <c r="L60" s="269"/>
      <c r="M60" s="269"/>
      <c r="N60" s="276"/>
      <c r="O60" s="269"/>
      <c r="P60" s="269"/>
      <c r="Q60" s="269"/>
      <c r="R60" s="269"/>
      <c r="S60" s="269"/>
      <c r="T60" s="274"/>
      <c r="U60" s="274"/>
      <c r="V60" s="269"/>
      <c r="W60" s="269"/>
      <c r="X60" s="269"/>
      <c r="Y60" s="269"/>
      <c r="Z60" s="274"/>
      <c r="AA60" s="269"/>
      <c r="AB60" s="271"/>
      <c r="AC60" s="274"/>
      <c r="AD60" s="285"/>
      <c r="AE60" s="269"/>
      <c r="AF60" s="269"/>
      <c r="AG60" s="269"/>
      <c r="AH60" s="271"/>
      <c r="AI60" s="269"/>
      <c r="AJ60" s="276"/>
      <c r="AK60" s="274"/>
      <c r="AL60" s="272"/>
    </row>
    <row r="61" spans="2:38" ht="10.199999999999999" customHeight="1" x14ac:dyDescent="0.3">
      <c r="B61" s="96"/>
      <c r="C61" s="96"/>
      <c r="D61" s="96"/>
      <c r="E61" s="96"/>
      <c r="F61" s="85"/>
      <c r="G61" s="281" t="s">
        <v>74</v>
      </c>
      <c r="H61" s="268">
        <f>ROUND(公里數!H61*3.25*1,0)</f>
        <v>40</v>
      </c>
      <c r="I61" s="268">
        <f>ROUND(公里數!I61*3.25*1,0)</f>
        <v>217</v>
      </c>
      <c r="J61" s="268">
        <f>ROUND(公里數!J61*3.25*1,0)</f>
        <v>72</v>
      </c>
      <c r="K61" s="268">
        <f>ROUND(公里數!K61*3.25*1,0)</f>
        <v>61</v>
      </c>
      <c r="L61" s="268">
        <f>ROUND(公里數!L61*3.25*1,0)</f>
        <v>172</v>
      </c>
      <c r="M61" s="268">
        <f>ROUND(公里數!M61*3.25*1,0)</f>
        <v>170</v>
      </c>
      <c r="N61" s="268">
        <f>ROUND(公里數!N61*3.25*1,0)</f>
        <v>70</v>
      </c>
      <c r="O61" s="268">
        <f>ROUND(公里數!O61*3.25*1,0)</f>
        <v>59</v>
      </c>
      <c r="P61" s="268">
        <f>ROUND(公里數!P61*3.25*1,0)</f>
        <v>117</v>
      </c>
      <c r="Q61" s="268">
        <f>ROUND(公里數!Q61*3.25*1,0)</f>
        <v>140</v>
      </c>
      <c r="R61" s="268">
        <f>ROUND(公里數!R61*3.25*1,0)</f>
        <v>192</v>
      </c>
      <c r="S61" s="268">
        <f>ROUND(公里數!S61*3.25*1,0)</f>
        <v>89</v>
      </c>
      <c r="T61" s="268">
        <f>ROUND(公里數!T61*3.25*1,0)</f>
        <v>103</v>
      </c>
      <c r="U61" s="268">
        <f>ROUND(公里數!U61*3.25*1,0)</f>
        <v>93</v>
      </c>
      <c r="V61" s="268">
        <f>ROUND(公里數!V61*3.25*1,0)</f>
        <v>80</v>
      </c>
      <c r="W61" s="268">
        <f>ROUND(公里數!W61*3.25*1,0)</f>
        <v>130</v>
      </c>
      <c r="X61" s="268">
        <f>ROUND(公里數!X61*3.25*1,0)</f>
        <v>174</v>
      </c>
      <c r="Y61" s="268">
        <f>ROUND(公里數!Y61*3.25*1,0)</f>
        <v>127</v>
      </c>
      <c r="Z61" s="268">
        <f>ROUND(公里數!Z61*3.25*1,0)</f>
        <v>114</v>
      </c>
      <c r="AA61" s="268">
        <f>ROUND(公里數!AA61*3.25*1,0)</f>
        <v>107</v>
      </c>
      <c r="AB61" s="270">
        <f>ROUND(公里數!AB61*3.25*1,0)</f>
        <v>121</v>
      </c>
      <c r="AC61" s="268">
        <f>ROUND(公里數!AC61*3.25*1,0)</f>
        <v>147</v>
      </c>
      <c r="AD61" s="284">
        <f>ROUND(公里數!AD61*3.25*1,0)</f>
        <v>178</v>
      </c>
      <c r="AE61" s="268">
        <f>ROUND(公里數!AE61*3.25*1,0)</f>
        <v>141</v>
      </c>
      <c r="AF61" s="268">
        <f>ROUND(公里數!AF61*3.25*1,0)</f>
        <v>124</v>
      </c>
      <c r="AG61" s="268">
        <f>ROUND(公里數!AG61*3.25*1,0)</f>
        <v>127</v>
      </c>
      <c r="AH61" s="270">
        <f>ROUND(公里數!AH61*3.25*1,0)</f>
        <v>154</v>
      </c>
      <c r="AI61" s="268">
        <f>ROUND(公里數!AI61*3.25*1,0)</f>
        <v>195</v>
      </c>
      <c r="AJ61" s="268">
        <f>ROUND(公里數!AJ61*3.25*1,0)</f>
        <v>31</v>
      </c>
      <c r="AK61" s="268">
        <f>ROUND(公里數!AK61*3.25*1,0)</f>
        <v>178</v>
      </c>
      <c r="AL61" s="272" t="s">
        <v>44</v>
      </c>
    </row>
    <row r="62" spans="2:38" ht="10.199999999999999" customHeight="1" x14ac:dyDescent="0.3">
      <c r="B62" s="96"/>
      <c r="C62" s="96"/>
      <c r="D62" s="96"/>
      <c r="E62" s="96"/>
      <c r="F62" s="85"/>
      <c r="G62" s="282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71"/>
      <c r="AC62" s="269"/>
      <c r="AD62" s="285"/>
      <c r="AE62" s="269"/>
      <c r="AF62" s="269"/>
      <c r="AG62" s="269"/>
      <c r="AH62" s="271"/>
      <c r="AI62" s="269"/>
      <c r="AJ62" s="269"/>
      <c r="AK62" s="269"/>
      <c r="AL62" s="272"/>
    </row>
    <row r="63" spans="2:38" ht="10.199999999999999" customHeight="1" x14ac:dyDescent="0.3">
      <c r="D63" s="85"/>
      <c r="E63" s="85"/>
      <c r="F63" s="281" t="s">
        <v>75</v>
      </c>
      <c r="G63" s="268">
        <f>ROUND(公里數!G63*3.25*1,0)</f>
        <v>56</v>
      </c>
      <c r="H63" s="268">
        <f>ROUND(公里數!H63*3.25*1,0)</f>
        <v>80</v>
      </c>
      <c r="I63" s="268">
        <f>ROUND(公里數!I63*3.25*1,0)</f>
        <v>225</v>
      </c>
      <c r="J63" s="302">
        <f>26+42</f>
        <v>68</v>
      </c>
      <c r="K63" s="268">
        <f>ROUND(公里數!K63*3.25*1,0)</f>
        <v>58</v>
      </c>
      <c r="L63" s="268">
        <f>ROUND(公里數!L63*3.25*1,0)</f>
        <v>135</v>
      </c>
      <c r="M63" s="268">
        <f>ROUND(公里數!M63*3.25*1,0)</f>
        <v>174</v>
      </c>
      <c r="N63" s="268">
        <f>ROUND(公里數!N63*3.25*1,0)</f>
        <v>127</v>
      </c>
      <c r="O63" s="268">
        <f>ROUND(公里數!O63*3.25*1,0)</f>
        <v>100</v>
      </c>
      <c r="P63" s="268">
        <f>ROUND(公里數!P63*3.25*1,0)</f>
        <v>125</v>
      </c>
      <c r="Q63" s="268">
        <f>ROUND(公里數!Q63*3.25*1,0)</f>
        <v>149</v>
      </c>
      <c r="R63" s="268">
        <f>ROUND(公里數!R63*3.25*1,0)</f>
        <v>197</v>
      </c>
      <c r="S63" s="268">
        <f>ROUND(公里數!S63*3.25*1,0)</f>
        <v>134</v>
      </c>
      <c r="T63" s="268">
        <f>ROUND(公里數!T63*3.25*1,0)</f>
        <v>143</v>
      </c>
      <c r="U63" s="268">
        <f>ROUND(公里數!U63*3.25*1,0)</f>
        <v>133</v>
      </c>
      <c r="V63" s="268">
        <f>ROUND(公里數!V63*3.25*1,0)</f>
        <v>106</v>
      </c>
      <c r="W63" s="268">
        <f>ROUND(公里數!W63*3.25*1,0)</f>
        <v>138</v>
      </c>
      <c r="X63" s="268">
        <f>ROUND(公里數!X63*3.25*1,0)</f>
        <v>178</v>
      </c>
      <c r="Y63" s="268">
        <f>ROUND(公里數!Y63*3.25*1,0)</f>
        <v>160</v>
      </c>
      <c r="Z63" s="268">
        <f>ROUND(公里數!Z63*3.25*1,0)</f>
        <v>153</v>
      </c>
      <c r="AA63" s="268">
        <f>ROUND(公里數!AA63*3.25*1,0)</f>
        <v>126</v>
      </c>
      <c r="AB63" s="270">
        <f>ROUND(公里數!AB63*3.25*1,0)</f>
        <v>137</v>
      </c>
      <c r="AC63" s="268">
        <f>ROUND(公里數!AC63*3.25*1,0)</f>
        <v>152</v>
      </c>
      <c r="AD63" s="284">
        <f>ROUND(公里數!AD63*3.25*1,0)</f>
        <v>193</v>
      </c>
      <c r="AE63" s="268">
        <f>ROUND(公里數!AE63*3.25*1,0)</f>
        <v>182</v>
      </c>
      <c r="AF63" s="268">
        <f>ROUND(公里數!AF63*3.25*1,0)</f>
        <v>158</v>
      </c>
      <c r="AG63" s="268">
        <f>ROUND(公里數!AG63*3.25*1,0)</f>
        <v>160</v>
      </c>
      <c r="AH63" s="270">
        <f>ROUND(公里數!AH63*3.25*1,0)</f>
        <v>177</v>
      </c>
      <c r="AI63" s="268">
        <f>ROUND(公里數!AI63*3.25*1,0)</f>
        <v>219</v>
      </c>
      <c r="AJ63" s="275">
        <v>42</v>
      </c>
      <c r="AK63" s="268">
        <f>ROUND(公里數!AK63*3.25*1,0)</f>
        <v>218</v>
      </c>
      <c r="AL63" s="272" t="s">
        <v>44</v>
      </c>
    </row>
    <row r="64" spans="2:38" ht="10.199999999999999" customHeight="1" x14ac:dyDescent="0.3">
      <c r="D64" s="85"/>
      <c r="E64" s="85"/>
      <c r="F64" s="282"/>
      <c r="G64" s="269"/>
      <c r="H64" s="269"/>
      <c r="I64" s="269"/>
      <c r="J64" s="303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71"/>
      <c r="AC64" s="269"/>
      <c r="AD64" s="285"/>
      <c r="AE64" s="269"/>
      <c r="AF64" s="269"/>
      <c r="AG64" s="269"/>
      <c r="AH64" s="271"/>
      <c r="AI64" s="269"/>
      <c r="AJ64" s="276"/>
      <c r="AK64" s="269"/>
      <c r="AL64" s="272"/>
    </row>
    <row r="65" spans="1:38" ht="10.199999999999999" customHeight="1" x14ac:dyDescent="0.3">
      <c r="D65" s="97"/>
      <c r="E65" s="286" t="s">
        <v>76</v>
      </c>
      <c r="F65" s="268">
        <f>ROUND(公里數!F65*3.25*1,0)</f>
        <v>198</v>
      </c>
      <c r="G65" s="268">
        <f>ROUND(公里數!G65*3.25*1,0)</f>
        <v>177</v>
      </c>
      <c r="H65" s="268">
        <f>ROUND(公里數!H65*3.25*1,0)</f>
        <v>147</v>
      </c>
      <c r="I65" s="268">
        <f>ROUND(公里數!I65*3.25*1,0)</f>
        <v>216</v>
      </c>
      <c r="J65" s="268">
        <f>ROUND(公里數!J65*3.25*1,0)</f>
        <v>131</v>
      </c>
      <c r="K65" s="268">
        <f>ROUND(公里數!K65*3.25*1,0)</f>
        <v>204</v>
      </c>
      <c r="L65" s="268">
        <f>ROUND(公里數!L65*3.25*1,0)</f>
        <v>178</v>
      </c>
      <c r="M65" s="268">
        <f>ROUND(公里數!M65*3.25*1,0)</f>
        <v>106</v>
      </c>
      <c r="N65" s="268">
        <f>ROUND(公里數!N65*3.25*1,0)</f>
        <v>115</v>
      </c>
      <c r="O65" s="268">
        <f>ROUND(公里數!O65*3.25*1,0)</f>
        <v>133</v>
      </c>
      <c r="P65" s="268">
        <f>ROUND(公里數!P65*3.25*1,0)</f>
        <v>123</v>
      </c>
      <c r="Q65" s="268">
        <f>ROUND(公里數!Q65*3.25*1,0)</f>
        <v>147</v>
      </c>
      <c r="R65" s="268">
        <f>ROUND(公里數!R65*3.25*1,0)</f>
        <v>58</v>
      </c>
      <c r="S65" s="268">
        <f>ROUND(公里數!S65*3.25*1,0)</f>
        <v>130</v>
      </c>
      <c r="T65" s="268">
        <f>ROUND(公里數!T65*3.25*1,0)</f>
        <v>136</v>
      </c>
      <c r="U65" s="268">
        <f>ROUND(公里數!U65*3.25*1,0)</f>
        <v>94</v>
      </c>
      <c r="V65" s="268">
        <f>ROUND(公里數!V65*3.25*1,0)</f>
        <v>111</v>
      </c>
      <c r="W65" s="268">
        <f>ROUND(公里數!W65*3.25*1,0)</f>
        <v>82</v>
      </c>
      <c r="X65" s="268">
        <f>ROUND(公里數!X65*3.25*1,0)</f>
        <v>38</v>
      </c>
      <c r="Y65" s="268">
        <f>ROUND(公里數!Y65*3.25*1,0)</f>
        <v>107</v>
      </c>
      <c r="Z65" s="268">
        <f>ROUND(公里數!Z65*3.25*1,0)</f>
        <v>81</v>
      </c>
      <c r="AA65" s="268">
        <f>ROUND(公里數!AA65*3.25*1,0)</f>
        <v>86</v>
      </c>
      <c r="AB65" s="270">
        <f>ROUND(公里數!AB65*3.25*1,0)</f>
        <v>54</v>
      </c>
      <c r="AC65" s="268">
        <f>ROUND(公里數!AC65*3.25*1,0)</f>
        <v>43</v>
      </c>
      <c r="AD65" s="277">
        <v>41</v>
      </c>
      <c r="AE65" s="268">
        <f>ROUND(公里數!AE65*3.25*1,0)</f>
        <v>82</v>
      </c>
      <c r="AF65" s="268">
        <f>ROUND(公里數!AF65*3.25*1,0)</f>
        <v>60</v>
      </c>
      <c r="AG65" s="268">
        <f>ROUND(公里數!AG65*3.25*1,0)</f>
        <v>50</v>
      </c>
      <c r="AH65" s="270">
        <f>ROUND(公里數!AH65*3.25*1,0)</f>
        <v>21</v>
      </c>
      <c r="AI65" s="268">
        <f>ROUND(公里數!AI65*3.25*1,0)</f>
        <v>38</v>
      </c>
      <c r="AJ65" s="268">
        <f>ROUND(公里數!AJ65*3.25*1,0)</f>
        <v>152</v>
      </c>
      <c r="AK65" s="268">
        <f>ROUND(公里數!AK65*3.25*1,0)</f>
        <v>17</v>
      </c>
      <c r="AL65" s="272" t="s">
        <v>44</v>
      </c>
    </row>
    <row r="66" spans="1:38" ht="10.199999999999999" customHeight="1" x14ac:dyDescent="0.3">
      <c r="D66" s="97"/>
      <c r="E66" s="287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71"/>
      <c r="AC66" s="269"/>
      <c r="AD66" s="278"/>
      <c r="AE66" s="269"/>
      <c r="AF66" s="269"/>
      <c r="AG66" s="269"/>
      <c r="AH66" s="271"/>
      <c r="AI66" s="269"/>
      <c r="AJ66" s="269"/>
      <c r="AK66" s="269"/>
      <c r="AL66" s="272"/>
    </row>
    <row r="67" spans="1:38" ht="10.199999999999999" customHeight="1" x14ac:dyDescent="0.3">
      <c r="D67" s="286" t="s">
        <v>77</v>
      </c>
      <c r="E67" s="268">
        <f>ROUND(公里數!E67*3.25*1,0)</f>
        <v>19</v>
      </c>
      <c r="F67" s="268">
        <f>ROUND(公里數!F67*3.25*1,0)</f>
        <v>231</v>
      </c>
      <c r="G67" s="268">
        <f>ROUND(公里數!G67*3.25*1,0)</f>
        <v>189</v>
      </c>
      <c r="H67" s="268">
        <f>ROUND(公里數!H67*3.25*1,0)</f>
        <v>162</v>
      </c>
      <c r="I67" s="268">
        <f>ROUND(公里數!I67*3.25*1,0)</f>
        <v>231</v>
      </c>
      <c r="J67" s="268">
        <f>ROUND(公里數!J67*3.25*1,0)</f>
        <v>146</v>
      </c>
      <c r="K67" s="268">
        <f>ROUND(公里數!K67*3.25*1,0)</f>
        <v>230</v>
      </c>
      <c r="L67" s="268">
        <f>ROUND(公里數!L67*3.25*1,0)</f>
        <v>193</v>
      </c>
      <c r="M67" s="268">
        <f>ROUND(公里數!M67*3.25*1,0)</f>
        <v>130</v>
      </c>
      <c r="N67" s="268">
        <f>ROUND(公里數!N67*3.25*1,0)</f>
        <v>128</v>
      </c>
      <c r="O67" s="268">
        <f>ROUND(公里數!O67*3.25*1,0)</f>
        <v>150</v>
      </c>
      <c r="P67" s="268">
        <f>ROUND(公里數!P67*3.25*1,0)</f>
        <v>156</v>
      </c>
      <c r="Q67" s="268">
        <f>ROUND(公里數!Q67*3.25*1,0)</f>
        <v>161</v>
      </c>
      <c r="R67" s="268">
        <f>ROUND(公里數!R67*3.25*1,0)</f>
        <v>73</v>
      </c>
      <c r="S67" s="268">
        <f>ROUND(公里數!S67*3.25*1,0)</f>
        <v>130</v>
      </c>
      <c r="T67" s="268">
        <f>ROUND(公里數!T67*3.25*1,0)</f>
        <v>137</v>
      </c>
      <c r="U67" s="268">
        <f>ROUND(公里數!U67*3.25*1,0)</f>
        <v>104</v>
      </c>
      <c r="V67" s="268">
        <f>ROUND(公里數!V67*3.25*1,0)</f>
        <v>150</v>
      </c>
      <c r="W67" s="268">
        <f>ROUND(公里數!W67*3.25*1,0)</f>
        <v>98</v>
      </c>
      <c r="X67" s="268">
        <f>ROUND(公里數!X67*3.25*1,0)</f>
        <v>52</v>
      </c>
      <c r="Y67" s="268">
        <f>ROUND(公里數!Y67*3.25*1,0)</f>
        <v>108</v>
      </c>
      <c r="Z67" s="268">
        <f>ROUND(公里數!Z67*3.25*1,0)</f>
        <v>93</v>
      </c>
      <c r="AA67" s="268">
        <f>ROUND(公里數!AA67*3.25*1,0)</f>
        <v>100</v>
      </c>
      <c r="AB67" s="270">
        <f>ROUND(公里數!AB67*3.25*1,0)</f>
        <v>69</v>
      </c>
      <c r="AC67" s="268">
        <f>ROUND(公里數!AC67*3.25*1,0)</f>
        <v>58</v>
      </c>
      <c r="AD67" s="277">
        <v>58</v>
      </c>
      <c r="AE67" s="268">
        <f>ROUND(公里數!AE67*3.25*1,0)</f>
        <v>84</v>
      </c>
      <c r="AF67" s="268">
        <f>ROUND(公里數!AF67*3.25*1,0)</f>
        <v>71</v>
      </c>
      <c r="AG67" s="268">
        <f>ROUND(公里數!AG67*3.25*1,0)</f>
        <v>60</v>
      </c>
      <c r="AH67" s="270">
        <f>ROUND(公里數!AH67*3.25*1,0)</f>
        <v>36</v>
      </c>
      <c r="AI67" s="268">
        <f>ROUND(公里數!AI67*3.25*1,0)</f>
        <v>39</v>
      </c>
      <c r="AJ67" s="268">
        <f>ROUND(公里數!AJ67*3.25*1,0)</f>
        <v>162</v>
      </c>
      <c r="AK67" s="268">
        <f>ROUND(公里數!AK67*3.25*1,0)</f>
        <v>0</v>
      </c>
      <c r="AL67" s="272" t="s">
        <v>44</v>
      </c>
    </row>
    <row r="68" spans="1:38" ht="10.199999999999999" customHeight="1" x14ac:dyDescent="0.3">
      <c r="D68" s="287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71"/>
      <c r="AC68" s="269"/>
      <c r="AD68" s="278"/>
      <c r="AE68" s="269"/>
      <c r="AF68" s="269"/>
      <c r="AG68" s="269"/>
      <c r="AH68" s="271"/>
      <c r="AI68" s="269"/>
      <c r="AJ68" s="269"/>
      <c r="AK68" s="269"/>
      <c r="AL68" s="272"/>
    </row>
    <row r="69" spans="1:38" ht="10.199999999999999" customHeight="1" x14ac:dyDescent="0.3">
      <c r="C69" s="281" t="s">
        <v>78</v>
      </c>
      <c r="D69" s="268">
        <f>ROUND(公里數!D69*3.25*1,0)</f>
        <v>48</v>
      </c>
      <c r="E69" s="268">
        <f>ROUND(公里數!E69*3.25*1,0)</f>
        <v>47</v>
      </c>
      <c r="F69" s="268">
        <f>ROUND(公里數!F69*3.25*1,0)</f>
        <v>218</v>
      </c>
      <c r="G69" s="268">
        <f>ROUND(公里數!G69*3.25*1,0)</f>
        <v>156</v>
      </c>
      <c r="H69" s="268">
        <f>ROUND(公里數!H69*3.25*1,0)</f>
        <v>43</v>
      </c>
      <c r="I69" s="268">
        <f>ROUND(公里數!I69*3.25*1,0)</f>
        <v>217</v>
      </c>
      <c r="J69" s="268">
        <f>ROUND(公里數!J69*3.25*1,0)</f>
        <v>100</v>
      </c>
      <c r="K69" s="268">
        <f>ROUND(公里數!K69*3.25*1,0)</f>
        <v>189</v>
      </c>
      <c r="L69" s="268">
        <f>ROUND(公里數!L69*3.25*1,0)</f>
        <v>192</v>
      </c>
      <c r="M69" s="268">
        <f>ROUND(公里數!M69*3.25*1,0)</f>
        <v>131</v>
      </c>
      <c r="N69" s="268">
        <f>ROUND(公里數!N69*3.25*1,0)</f>
        <v>91</v>
      </c>
      <c r="O69" s="268">
        <f>ROUND(公里數!O69*3.25*1,0)</f>
        <v>111</v>
      </c>
      <c r="P69" s="268">
        <f>ROUND(公里數!P69*3.25*1,0)</f>
        <v>137</v>
      </c>
      <c r="Q69" s="268">
        <f>ROUND(公里數!Q69*3.25*1,0)</f>
        <v>148</v>
      </c>
      <c r="R69" s="268">
        <f>ROUND(公里數!R69*3.25*1,0)</f>
        <v>103</v>
      </c>
      <c r="S69" s="268">
        <f>ROUND(公里數!S69*3.25*1,0)</f>
        <v>83</v>
      </c>
      <c r="T69" s="268">
        <f>ROUND(公里數!T69*3.25*1,0)</f>
        <v>91</v>
      </c>
      <c r="U69" s="268">
        <f>ROUND(公里數!U69*3.25*1,0)</f>
        <v>73</v>
      </c>
      <c r="V69" s="268">
        <f>ROUND(公里數!V69*3.25*1,0)</f>
        <v>124</v>
      </c>
      <c r="W69" s="268">
        <f>ROUND(公里數!W69*3.25*1,0)</f>
        <v>101</v>
      </c>
      <c r="X69" s="268">
        <f>ROUND(公里數!X69*3.25*1,0)</f>
        <v>83</v>
      </c>
      <c r="Y69" s="268">
        <f>ROUND(公里數!Y69*3.25*1,0)</f>
        <v>62</v>
      </c>
      <c r="Z69" s="268">
        <f>ROUND(公里數!Z69*3.25*1,0)</f>
        <v>47</v>
      </c>
      <c r="AA69" s="268">
        <f>ROUND(公里數!AA69*3.25*1,0)</f>
        <v>77</v>
      </c>
      <c r="AB69" s="270">
        <f>ROUND(公里數!AB69*3.25*1,0)</f>
        <v>73</v>
      </c>
      <c r="AC69" s="268">
        <f>ROUND(公里數!AC69*3.25*1,0)</f>
        <v>80</v>
      </c>
      <c r="AD69" s="277">
        <v>58</v>
      </c>
      <c r="AE69" s="268">
        <f>ROUND(公里數!AE69*3.25*1,0)</f>
        <v>37</v>
      </c>
      <c r="AF69" s="268">
        <f>ROUND(公里數!AF69*3.25*1,0)</f>
        <v>42</v>
      </c>
      <c r="AG69" s="268">
        <f>ROUND(公里數!AG69*3.25*1,0)</f>
        <v>40</v>
      </c>
      <c r="AH69" s="270">
        <f>ROUND(公里數!AH69*3.25*1,0)</f>
        <v>47</v>
      </c>
      <c r="AI69" s="268">
        <f>ROUND(公里數!AI69*3.25*1,0)</f>
        <v>81</v>
      </c>
      <c r="AJ69" s="268">
        <f>ROUND(公里數!AJ69*3.25*1,0)</f>
        <v>133</v>
      </c>
      <c r="AK69" s="268">
        <f>ROUND(公里數!AK69*3.25*1,0)</f>
        <v>34</v>
      </c>
      <c r="AL69" s="272" t="s">
        <v>44</v>
      </c>
    </row>
    <row r="70" spans="1:38" ht="10.199999999999999" customHeight="1" x14ac:dyDescent="0.3">
      <c r="C70" s="282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71"/>
      <c r="AC70" s="269"/>
      <c r="AD70" s="278"/>
      <c r="AE70" s="269"/>
      <c r="AF70" s="269"/>
      <c r="AG70" s="269"/>
      <c r="AH70" s="271"/>
      <c r="AI70" s="269"/>
      <c r="AJ70" s="269"/>
      <c r="AK70" s="269"/>
      <c r="AL70" s="272"/>
    </row>
    <row r="71" spans="1:38" ht="10.199999999999999" customHeight="1" x14ac:dyDescent="0.3">
      <c r="B71" s="281" t="s">
        <v>79</v>
      </c>
      <c r="C71" s="268">
        <f>ROUND(公里數!C71*3.25*1,0)</f>
        <v>33</v>
      </c>
      <c r="D71" s="268">
        <f>ROUND(公里數!D71*3.25*1,0)</f>
        <v>0</v>
      </c>
      <c r="E71" s="268">
        <f>ROUND(公里數!E71*3.25*1,0)</f>
        <v>0</v>
      </c>
      <c r="F71" s="268">
        <f>ROUND(公里數!F71*3.25*1,0)</f>
        <v>197</v>
      </c>
      <c r="G71" s="268">
        <f>ROUND(公里數!G71*3.25*1,0)</f>
        <v>186</v>
      </c>
      <c r="H71" s="268">
        <f>ROUND(公里數!H71*3.25*1,0)</f>
        <v>157</v>
      </c>
      <c r="I71" s="268">
        <f>ROUND(公里數!I71*3.25*1,0)</f>
        <v>251</v>
      </c>
      <c r="J71" s="268">
        <f>ROUND(公里數!J71*3.25*1,0)</f>
        <v>129</v>
      </c>
      <c r="K71" s="268">
        <f>ROUND(公里數!K71*3.25*1,0)</f>
        <v>214</v>
      </c>
      <c r="L71" s="268">
        <f>ROUND(公里數!L71*3.25*1,0)</f>
        <v>178</v>
      </c>
      <c r="M71" s="268">
        <f>ROUND(公里數!M71*3.25*1,0)</f>
        <v>107</v>
      </c>
      <c r="N71" s="268">
        <f>ROUND(公里數!N71*3.25*1,0)</f>
        <v>114</v>
      </c>
      <c r="O71" s="268">
        <f>ROUND(公里數!O71*3.25*1,0)</f>
        <v>133</v>
      </c>
      <c r="P71" s="268">
        <f>ROUND(公里數!P71*3.25*1,0)</f>
        <v>122</v>
      </c>
      <c r="Q71" s="268">
        <f>ROUND(公里數!Q71*3.25*1,0)</f>
        <v>146</v>
      </c>
      <c r="R71" s="268">
        <f>ROUND(公里數!R71*3.25*1,0)</f>
        <v>68</v>
      </c>
      <c r="S71" s="268">
        <f>ROUND(公里數!S71*3.25*1,0)</f>
        <v>116</v>
      </c>
      <c r="T71" s="268">
        <f>ROUND(公里數!T71*3.25*1,0)</f>
        <v>124</v>
      </c>
      <c r="U71" s="268">
        <f>ROUND(公里數!U71*3.25*1,0)</f>
        <v>89</v>
      </c>
      <c r="V71" s="268">
        <f>ROUND(公里數!V71*3.25*1,0)</f>
        <v>111</v>
      </c>
      <c r="W71" s="268">
        <f>ROUND(公里數!W71*3.25*1,0)</f>
        <v>83</v>
      </c>
      <c r="X71" s="268">
        <f>ROUND(公里數!X71*3.25*1,0)</f>
        <v>47</v>
      </c>
      <c r="Y71" s="268">
        <f>ROUND(公里數!Y71*3.25*1,0)</f>
        <v>95</v>
      </c>
      <c r="Z71" s="268">
        <f>ROUND(公里數!Z71*3.25*1,0)</f>
        <v>78</v>
      </c>
      <c r="AA71" s="268">
        <f>ROUND(公里數!AA71*3.25*1,0)</f>
        <v>82</v>
      </c>
      <c r="AB71" s="270">
        <f>ROUND(公里數!AB71*3.25*1,0)</f>
        <v>54</v>
      </c>
      <c r="AC71" s="268">
        <f>ROUND(公里數!AC71*3.25*1,0)</f>
        <v>45</v>
      </c>
      <c r="AD71" s="277">
        <v>41</v>
      </c>
      <c r="AE71" s="268">
        <f>ROUND(公里數!AE71*3.25*1,0)</f>
        <v>70</v>
      </c>
      <c r="AF71" s="268">
        <f>ROUND(公里數!AF71*3.25*1,0)</f>
        <v>55</v>
      </c>
      <c r="AG71" s="268">
        <f>ROUND(公里數!AG71*3.25*1,0)</f>
        <v>45</v>
      </c>
      <c r="AH71" s="270">
        <f>ROUND(公里數!AH71*3.25*1,0)</f>
        <v>23</v>
      </c>
      <c r="AI71" s="268">
        <f>ROUND(公里數!AI71*3.25*1,0)</f>
        <v>22</v>
      </c>
      <c r="AJ71" s="268">
        <f>ROUND(公里數!AJ71*3.25*1,0)</f>
        <v>148</v>
      </c>
      <c r="AK71" s="268">
        <f>ROUND(公里數!AK71*3.25*1,0)</f>
        <v>0</v>
      </c>
      <c r="AL71" s="272" t="s">
        <v>44</v>
      </c>
    </row>
    <row r="72" spans="1:38" ht="10.199999999999999" customHeight="1" x14ac:dyDescent="0.3">
      <c r="B72" s="288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71"/>
      <c r="AC72" s="269"/>
      <c r="AD72" s="278"/>
      <c r="AE72" s="269"/>
      <c r="AF72" s="269"/>
      <c r="AG72" s="269"/>
      <c r="AH72" s="271"/>
      <c r="AI72" s="269"/>
      <c r="AJ72" s="269"/>
      <c r="AK72" s="269"/>
      <c r="AL72" s="272"/>
    </row>
    <row r="73" spans="1:38" ht="10.199999999999999" customHeight="1" x14ac:dyDescent="0.3">
      <c r="A73" s="281" t="s">
        <v>80</v>
      </c>
      <c r="B73" s="268">
        <f>ROUND(公里數!B73*3.25*1,0)</f>
        <v>0</v>
      </c>
      <c r="C73" s="268">
        <f>ROUND(公里數!C73*3.25*1,0)</f>
        <v>37</v>
      </c>
      <c r="D73" s="268">
        <f>ROUND(公里數!D73*3.25*1,0)</f>
        <v>23</v>
      </c>
      <c r="E73" s="268">
        <f>ROUND(公里數!E73*3.25*1,0)</f>
        <v>0</v>
      </c>
      <c r="F73" s="268">
        <f>ROUND(公里數!F73*3.25*1,0)</f>
        <v>199</v>
      </c>
      <c r="G73" s="268">
        <f>ROUND(公里數!G73*3.25*1,0)</f>
        <v>163</v>
      </c>
      <c r="H73" s="268">
        <f>ROUND(公里數!H73*3.25*1,0)</f>
        <v>132</v>
      </c>
      <c r="I73" s="268">
        <f>ROUND(公里數!I73*3.25*1,0)</f>
        <v>186</v>
      </c>
      <c r="J73" s="268">
        <f>ROUND(公里數!J73*3.25*1,0)</f>
        <v>113</v>
      </c>
      <c r="K73" s="268">
        <f>ROUND(公里數!K73*3.25*1,0)</f>
        <v>192</v>
      </c>
      <c r="L73" s="268">
        <f>ROUND(公里數!L73*3.25*1,0)</f>
        <v>150</v>
      </c>
      <c r="M73" s="268">
        <f>ROUND(公里數!M73*3.25*1,0)</f>
        <v>95</v>
      </c>
      <c r="N73" s="268">
        <f>ROUND(公里數!N73*3.25*1,0)</f>
        <v>100</v>
      </c>
      <c r="O73" s="268">
        <f>ROUND(公里數!O73*3.25*1,0)</f>
        <v>121</v>
      </c>
      <c r="P73" s="268">
        <f>ROUND(公里數!P73*3.25*1,0)</f>
        <v>119</v>
      </c>
      <c r="Q73" s="268">
        <f>ROUND(公里數!Q73*3.25*1,0)</f>
        <v>118</v>
      </c>
      <c r="R73" s="268">
        <f>ROUND(公里數!R73*3.25*1,0)</f>
        <v>72</v>
      </c>
      <c r="S73" s="268">
        <f>ROUND(公里數!S73*3.25*1,0)</f>
        <v>101</v>
      </c>
      <c r="T73" s="268">
        <f>ROUND(公里數!T73*3.25*1,0)</f>
        <v>125</v>
      </c>
      <c r="U73" s="268">
        <f>ROUND(公里數!U73*3.25*1,0)</f>
        <v>79</v>
      </c>
      <c r="V73" s="268">
        <f>ROUND(公里數!V73*3.25*1,0)</f>
        <v>104</v>
      </c>
      <c r="W73" s="268">
        <f>ROUND(公里數!W73*3.25*1,0)</f>
        <v>78</v>
      </c>
      <c r="X73" s="268">
        <f>ROUND(公里數!X73*3.25*1,0)</f>
        <v>52</v>
      </c>
      <c r="Y73" s="268">
        <f>ROUND(公里數!Y73*3.25*1,0)</f>
        <v>96</v>
      </c>
      <c r="Z73" s="268">
        <f>ROUND(公里數!Z73*3.25*1,0)</f>
        <v>67</v>
      </c>
      <c r="AA73" s="268">
        <f>ROUND(公里數!AA73*3.25*1,0)</f>
        <v>69</v>
      </c>
      <c r="AB73" s="270">
        <f>ROUND(公里數!AB73*3.25*1,0)</f>
        <v>45</v>
      </c>
      <c r="AC73" s="268">
        <f>ROUND(公里數!AC73*3.25*1,0)</f>
        <v>39</v>
      </c>
      <c r="AD73" s="277">
        <v>41</v>
      </c>
      <c r="AE73" s="268">
        <f>ROUND(公里數!AE73*3.25*1,0)</f>
        <v>72</v>
      </c>
      <c r="AF73" s="268">
        <f>ROUND(公里數!AF73*3.25*1,0)</f>
        <v>46</v>
      </c>
      <c r="AG73" s="268">
        <f>ROUND(公里數!AG73*3.25*1,0)</f>
        <v>36</v>
      </c>
      <c r="AH73" s="270">
        <f>ROUND(公里數!AH73*3.25*1,0)</f>
        <v>19</v>
      </c>
      <c r="AI73" s="268">
        <f>ROUND(公里數!AI73*3.25*1,0)</f>
        <v>50</v>
      </c>
      <c r="AJ73" s="268">
        <f>ROUND(公里數!AJ73*3.25,0)</f>
        <v>137</v>
      </c>
      <c r="AK73" s="268">
        <f>ROUND(公里數!AK73*3.25*1,0)</f>
        <v>0</v>
      </c>
      <c r="AL73" s="272" t="s">
        <v>44</v>
      </c>
    </row>
    <row r="74" spans="1:38" ht="10.199999999999999" customHeight="1" x14ac:dyDescent="0.3">
      <c r="A74" s="282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71"/>
      <c r="AC74" s="269"/>
      <c r="AD74" s="278"/>
      <c r="AE74" s="269"/>
      <c r="AF74" s="269"/>
      <c r="AG74" s="269"/>
      <c r="AH74" s="271"/>
      <c r="AI74" s="269"/>
      <c r="AJ74" s="269"/>
      <c r="AK74" s="269"/>
      <c r="AL74" s="272"/>
    </row>
    <row r="75" spans="1:38" ht="30" customHeight="1" x14ac:dyDescent="0.3">
      <c r="A75" s="297" t="s">
        <v>81</v>
      </c>
      <c r="B75" s="297"/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</row>
    <row r="76" spans="1:38" ht="4.2" hidden="1" customHeight="1" x14ac:dyDescent="0.3">
      <c r="A76" s="298"/>
      <c r="B76" s="298"/>
      <c r="C76" s="298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</row>
    <row r="77" spans="1:38" x14ac:dyDescent="0.3">
      <c r="A77" s="299"/>
      <c r="B77" s="299"/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299"/>
    </row>
  </sheetData>
  <mergeCells count="751">
    <mergeCell ref="B18:N18"/>
    <mergeCell ref="AK13:AK14"/>
    <mergeCell ref="AF17:AF18"/>
    <mergeCell ref="AI13:AI14"/>
    <mergeCell ref="AH17:AH18"/>
    <mergeCell ref="AG15:AG16"/>
    <mergeCell ref="B20:J25"/>
    <mergeCell ref="B27:J30"/>
    <mergeCell ref="AC27:AC28"/>
    <mergeCell ref="AJ15:AJ16"/>
    <mergeCell ref="AD15:AD16"/>
    <mergeCell ref="Z29:Z30"/>
    <mergeCell ref="AI27:AI28"/>
    <mergeCell ref="AF27:AF28"/>
    <mergeCell ref="AD29:AD30"/>
    <mergeCell ref="AG27:AG28"/>
    <mergeCell ref="AH27:AH28"/>
    <mergeCell ref="AK29:AK30"/>
    <mergeCell ref="AG19:AG20"/>
    <mergeCell ref="AK15:AK16"/>
    <mergeCell ref="AI15:AI16"/>
    <mergeCell ref="AJ19:AJ20"/>
    <mergeCell ref="AE15:AE16"/>
    <mergeCell ref="AK19:AK20"/>
    <mergeCell ref="AJ5:AJ6"/>
    <mergeCell ref="AK9:AK10"/>
    <mergeCell ref="AL17:AL18"/>
    <mergeCell ref="AD27:AD28"/>
    <mergeCell ref="AI5:AI6"/>
    <mergeCell ref="AL3:AL4"/>
    <mergeCell ref="AK7:AK8"/>
    <mergeCell ref="AG9:AG10"/>
    <mergeCell ref="AH9:AH10"/>
    <mergeCell ref="D12:AD14"/>
    <mergeCell ref="AB21:AB22"/>
    <mergeCell ref="Y27:Y28"/>
    <mergeCell ref="AK27:AK28"/>
    <mergeCell ref="Y25:Y26"/>
    <mergeCell ref="AL27:AL28"/>
    <mergeCell ref="AG25:AG26"/>
    <mergeCell ref="AL11:AL12"/>
    <mergeCell ref="AG17:AG18"/>
    <mergeCell ref="AF15:AF16"/>
    <mergeCell ref="AB19:AB20"/>
    <mergeCell ref="AC19:AC20"/>
    <mergeCell ref="AK5:AK6"/>
    <mergeCell ref="AG13:AG14"/>
    <mergeCell ref="AJ17:AJ18"/>
    <mergeCell ref="U33:U34"/>
    <mergeCell ref="V33:V34"/>
    <mergeCell ref="Q41:Q42"/>
    <mergeCell ref="AE27:AE28"/>
    <mergeCell ref="AB29:AB30"/>
    <mergeCell ref="AI29:AI30"/>
    <mergeCell ref="AJ37:AJ38"/>
    <mergeCell ref="L20:V27"/>
    <mergeCell ref="AE21:AE22"/>
    <mergeCell ref="AA21:AA22"/>
    <mergeCell ref="AL31:AL32"/>
    <mergeCell ref="AL1:AL2"/>
    <mergeCell ref="AG23:AG24"/>
    <mergeCell ref="AL23:AL24"/>
    <mergeCell ref="AI9:AI10"/>
    <mergeCell ref="AK3:AK4"/>
    <mergeCell ref="AL5:AL6"/>
    <mergeCell ref="AH7:AH8"/>
    <mergeCell ref="AJ9:AJ10"/>
    <mergeCell ref="AI7:AI8"/>
    <mergeCell ref="AL9:AL10"/>
    <mergeCell ref="AJ3:AJ4"/>
    <mergeCell ref="AH13:AH14"/>
    <mergeCell ref="AH11:AH12"/>
    <mergeCell ref="D3:AH6"/>
    <mergeCell ref="AL7:AL8"/>
    <mergeCell ref="AK1:AK2"/>
    <mergeCell ref="AA31:AA32"/>
    <mergeCell ref="AJ27:AJ28"/>
    <mergeCell ref="AA29:AA30"/>
    <mergeCell ref="Z27:Z28"/>
    <mergeCell ref="AB31:AB32"/>
    <mergeCell ref="Z31:Z32"/>
    <mergeCell ref="X27:X28"/>
    <mergeCell ref="AJ39:AJ40"/>
    <mergeCell ref="AH37:AH38"/>
    <mergeCell ref="AD57:AD58"/>
    <mergeCell ref="AE57:AE58"/>
    <mergeCell ref="AF57:AF58"/>
    <mergeCell ref="AG57:AG58"/>
    <mergeCell ref="AI37:AI38"/>
    <mergeCell ref="AB57:AB58"/>
    <mergeCell ref="AF49:AF50"/>
    <mergeCell ref="AG49:AG50"/>
    <mergeCell ref="AH49:AH50"/>
    <mergeCell ref="AI49:AI50"/>
    <mergeCell ref="AC37:AC38"/>
    <mergeCell ref="AB37:AB38"/>
    <mergeCell ref="O65:O66"/>
    <mergeCell ref="N67:N68"/>
    <mergeCell ref="N69:N70"/>
    <mergeCell ref="P71:P72"/>
    <mergeCell ref="AE63:AE64"/>
    <mergeCell ref="R71:R72"/>
    <mergeCell ref="W39:W40"/>
    <mergeCell ref="Y39:Y40"/>
    <mergeCell ref="AB47:AB48"/>
    <mergeCell ref="Q61:Q62"/>
    <mergeCell ref="V57:V58"/>
    <mergeCell ref="AE49:AE50"/>
    <mergeCell ref="AC39:AC40"/>
    <mergeCell ref="AC57:AC58"/>
    <mergeCell ref="AA57:AA58"/>
    <mergeCell ref="AD49:AD50"/>
    <mergeCell ref="S41:S42"/>
    <mergeCell ref="T41:T42"/>
    <mergeCell ref="P43:P44"/>
    <mergeCell ref="Q43:Q44"/>
    <mergeCell ref="Q63:Q64"/>
    <mergeCell ref="Z57:Z58"/>
    <mergeCell ref="Y57:Y58"/>
    <mergeCell ref="AF39:AF40"/>
    <mergeCell ref="AI47:AI48"/>
    <mergeCell ref="AH41:AH42"/>
    <mergeCell ref="Q47:Q48"/>
    <mergeCell ref="X43:X44"/>
    <mergeCell ref="AF45:AF46"/>
    <mergeCell ref="R63:R64"/>
    <mergeCell ref="AH47:AH48"/>
    <mergeCell ref="AI51:AI52"/>
    <mergeCell ref="AH45:AH46"/>
    <mergeCell ref="AI63:AI64"/>
    <mergeCell ref="Y63:Y64"/>
    <mergeCell ref="AA63:AA64"/>
    <mergeCell ref="AD63:AD64"/>
    <mergeCell ref="Z63:Z64"/>
    <mergeCell ref="AB63:AB64"/>
    <mergeCell ref="AC63:AC64"/>
    <mergeCell ref="S69:S70"/>
    <mergeCell ref="S63:S64"/>
    <mergeCell ref="AH65:AH66"/>
    <mergeCell ref="S67:S68"/>
    <mergeCell ref="AI69:AI70"/>
    <mergeCell ref="AH69:AH70"/>
    <mergeCell ref="X39:X40"/>
    <mergeCell ref="Y35:Y36"/>
    <mergeCell ref="X35:X36"/>
    <mergeCell ref="Z39:Z40"/>
    <mergeCell ref="Z37:Z38"/>
    <mergeCell ref="J71:J72"/>
    <mergeCell ref="AH63:AH64"/>
    <mergeCell ref="O63:O64"/>
    <mergeCell ref="AB61:AB62"/>
    <mergeCell ref="P63:P64"/>
    <mergeCell ref="AA59:AA60"/>
    <mergeCell ref="O61:O62"/>
    <mergeCell ref="P61:P62"/>
    <mergeCell ref="AG63:AG64"/>
    <mergeCell ref="AA61:AA62"/>
    <mergeCell ref="AF63:AF64"/>
    <mergeCell ref="X63:X64"/>
    <mergeCell ref="T69:T70"/>
    <mergeCell ref="V71:V72"/>
    <mergeCell ref="W71:W72"/>
    <mergeCell ref="X71:X72"/>
    <mergeCell ref="S71:S72"/>
    <mergeCell ref="M71:M72"/>
    <mergeCell ref="K71:K72"/>
    <mergeCell ref="AL15:AL16"/>
    <mergeCell ref="AF21:AF22"/>
    <mergeCell ref="AI11:AI12"/>
    <mergeCell ref="AL21:AL22"/>
    <mergeCell ref="Z25:Z26"/>
    <mergeCell ref="AD37:AD38"/>
    <mergeCell ref="AE33:AE34"/>
    <mergeCell ref="AB27:AB28"/>
    <mergeCell ref="X31:X32"/>
    <mergeCell ref="AA37:AA38"/>
    <mergeCell ref="X37:X38"/>
    <mergeCell ref="Y37:Y38"/>
    <mergeCell ref="AC33:AC34"/>
    <mergeCell ref="AE37:AE38"/>
    <mergeCell ref="Z35:Z36"/>
    <mergeCell ref="AL37:AL38"/>
    <mergeCell ref="AD33:AD34"/>
    <mergeCell ref="AI19:AI20"/>
    <mergeCell ref="AE35:AE36"/>
    <mergeCell ref="AA25:AA26"/>
    <mergeCell ref="AJ25:AJ26"/>
    <mergeCell ref="AB33:AB34"/>
    <mergeCell ref="AK31:AK32"/>
    <mergeCell ref="AC29:AC30"/>
    <mergeCell ref="K53:K54"/>
    <mergeCell ref="L53:L54"/>
    <mergeCell ref="M53:M54"/>
    <mergeCell ref="N53:N54"/>
    <mergeCell ref="O53:O54"/>
    <mergeCell ref="Z41:Z42"/>
    <mergeCell ref="AG47:AG48"/>
    <mergeCell ref="X47:X48"/>
    <mergeCell ref="AA51:AA52"/>
    <mergeCell ref="AB41:AB42"/>
    <mergeCell ref="W47:W48"/>
    <mergeCell ref="AC49:AC50"/>
    <mergeCell ref="AD51:AD52"/>
    <mergeCell ref="R51:R52"/>
    <mergeCell ref="U51:U52"/>
    <mergeCell ref="P53:P54"/>
    <mergeCell ref="AG53:AG54"/>
    <mergeCell ref="R53:R54"/>
    <mergeCell ref="AL51:AL52"/>
    <mergeCell ref="AL63:AL64"/>
    <mergeCell ref="W51:W52"/>
    <mergeCell ref="J65:J66"/>
    <mergeCell ref="N63:N64"/>
    <mergeCell ref="I69:I70"/>
    <mergeCell ref="H67:H68"/>
    <mergeCell ref="M63:M64"/>
    <mergeCell ref="J63:J64"/>
    <mergeCell ref="K63:K64"/>
    <mergeCell ref="K65:K66"/>
    <mergeCell ref="L59:L60"/>
    <mergeCell ref="AG55:AG56"/>
    <mergeCell ref="AL57:AL58"/>
    <mergeCell ref="K55:K56"/>
    <mergeCell ref="AH51:AH52"/>
    <mergeCell ref="L55:L56"/>
    <mergeCell ref="K57:K58"/>
    <mergeCell ref="L57:L58"/>
    <mergeCell ref="M57:M58"/>
    <mergeCell ref="N57:N58"/>
    <mergeCell ref="O57:O58"/>
    <mergeCell ref="AL53:AL54"/>
    <mergeCell ref="Z51:Z52"/>
    <mergeCell ref="AJ13:AJ14"/>
    <mergeCell ref="AK21:AK22"/>
    <mergeCell ref="AD21:AD22"/>
    <mergeCell ref="W29:W30"/>
    <mergeCell ref="AB23:AB24"/>
    <mergeCell ref="AC23:AC24"/>
    <mergeCell ref="AC25:AC26"/>
    <mergeCell ref="AD25:AD26"/>
    <mergeCell ref="V37:V38"/>
    <mergeCell ref="AH15:AH16"/>
    <mergeCell ref="AK35:AK36"/>
    <mergeCell ref="AD23:AD24"/>
    <mergeCell ref="AE25:AE26"/>
    <mergeCell ref="W37:W38"/>
    <mergeCell ref="AE29:AE30"/>
    <mergeCell ref="AH29:AH30"/>
    <mergeCell ref="AF29:AF30"/>
    <mergeCell ref="AG29:AG30"/>
    <mergeCell ref="AJ29:AJ30"/>
    <mergeCell ref="W33:W34"/>
    <mergeCell ref="Y29:Y30"/>
    <mergeCell ref="AJ31:AJ32"/>
    <mergeCell ref="J61:J62"/>
    <mergeCell ref="K61:K62"/>
    <mergeCell ref="I63:I64"/>
    <mergeCell ref="AI57:AI58"/>
    <mergeCell ref="H65:H66"/>
    <mergeCell ref="D73:D74"/>
    <mergeCell ref="D71:D72"/>
    <mergeCell ref="K67:K68"/>
    <mergeCell ref="I65:I66"/>
    <mergeCell ref="E71:E72"/>
    <mergeCell ref="F71:F72"/>
    <mergeCell ref="G69:G70"/>
    <mergeCell ref="L63:L64"/>
    <mergeCell ref="H69:H70"/>
    <mergeCell ref="I67:I68"/>
    <mergeCell ref="J67:J68"/>
    <mergeCell ref="J69:J70"/>
    <mergeCell ref="K69:K70"/>
    <mergeCell ref="G71:G72"/>
    <mergeCell ref="H71:H72"/>
    <mergeCell ref="G65:G66"/>
    <mergeCell ref="I71:I72"/>
    <mergeCell ref="O71:O72"/>
    <mergeCell ref="Q71:Q72"/>
    <mergeCell ref="J59:J60"/>
    <mergeCell ref="K59:K60"/>
    <mergeCell ref="AA55:AA56"/>
    <mergeCell ref="AH57:AH58"/>
    <mergeCell ref="U59:U60"/>
    <mergeCell ref="V59:V60"/>
    <mergeCell ref="W59:W60"/>
    <mergeCell ref="M59:M60"/>
    <mergeCell ref="AF55:AF56"/>
    <mergeCell ref="J55:J56"/>
    <mergeCell ref="AE55:AE56"/>
    <mergeCell ref="X55:X56"/>
    <mergeCell ref="AD55:AD56"/>
    <mergeCell ref="S55:S56"/>
    <mergeCell ref="Y55:Y56"/>
    <mergeCell ref="AI55:AI56"/>
    <mergeCell ref="X59:X60"/>
    <mergeCell ref="AH55:AH56"/>
    <mergeCell ref="O59:O60"/>
    <mergeCell ref="AK59:AK60"/>
    <mergeCell ref="AL59:AL60"/>
    <mergeCell ref="L61:L62"/>
    <mergeCell ref="M61:M62"/>
    <mergeCell ref="N61:N62"/>
    <mergeCell ref="Z55:Z56"/>
    <mergeCell ref="AK57:AK58"/>
    <mergeCell ref="AJ57:AJ58"/>
    <mergeCell ref="AK61:AK62"/>
    <mergeCell ref="L65:L66"/>
    <mergeCell ref="T73:T74"/>
    <mergeCell ref="U73:U74"/>
    <mergeCell ref="P73:P74"/>
    <mergeCell ref="A75:AL77"/>
    <mergeCell ref="G67:G68"/>
    <mergeCell ref="R59:R60"/>
    <mergeCell ref="H63:H64"/>
    <mergeCell ref="N59:N60"/>
    <mergeCell ref="P59:P60"/>
    <mergeCell ref="Q59:Q60"/>
    <mergeCell ref="I61:I62"/>
    <mergeCell ref="O69:O70"/>
    <mergeCell ref="AG69:AG70"/>
    <mergeCell ref="AC69:AC70"/>
    <mergeCell ref="AF69:AF70"/>
    <mergeCell ref="B73:B74"/>
    <mergeCell ref="C73:C74"/>
    <mergeCell ref="F67:F68"/>
    <mergeCell ref="E69:E70"/>
    <mergeCell ref="F69:F70"/>
    <mergeCell ref="B71:B72"/>
    <mergeCell ref="C71:C72"/>
    <mergeCell ref="A73:A74"/>
    <mergeCell ref="X57:X58"/>
    <mergeCell ref="P67:P68"/>
    <mergeCell ref="Y61:Y62"/>
    <mergeCell ref="Z61:Z62"/>
    <mergeCell ref="F73:F74"/>
    <mergeCell ref="R67:R68"/>
    <mergeCell ref="AE65:AE66"/>
    <mergeCell ref="AF65:AF66"/>
    <mergeCell ref="U67:U68"/>
    <mergeCell ref="W67:W68"/>
    <mergeCell ref="Y65:Y66"/>
    <mergeCell ref="AB65:AB66"/>
    <mergeCell ref="V67:V68"/>
    <mergeCell ref="U69:U70"/>
    <mergeCell ref="AD65:AD66"/>
    <mergeCell ref="T67:T68"/>
    <mergeCell ref="V69:V70"/>
    <mergeCell ref="W69:W70"/>
    <mergeCell ref="X69:X70"/>
    <mergeCell ref="Y69:Y70"/>
    <mergeCell ref="Z69:Z70"/>
    <mergeCell ref="AE67:AE68"/>
    <mergeCell ref="AA69:AA70"/>
    <mergeCell ref="L67:L68"/>
    <mergeCell ref="AL47:AL48"/>
    <mergeCell ref="AA41:AA42"/>
    <mergeCell ref="AC41:AC42"/>
    <mergeCell ref="T45:T46"/>
    <mergeCell ref="AJ43:AJ44"/>
    <mergeCell ref="AI43:AI44"/>
    <mergeCell ref="W43:W44"/>
    <mergeCell ref="E73:E74"/>
    <mergeCell ref="AE69:AE70"/>
    <mergeCell ref="Q69:Q70"/>
    <mergeCell ref="AD69:AD70"/>
    <mergeCell ref="R69:R70"/>
    <mergeCell ref="G73:G74"/>
    <mergeCell ref="H73:H74"/>
    <mergeCell ref="P57:P58"/>
    <mergeCell ref="AF43:AF44"/>
    <mergeCell ref="Q49:Q50"/>
    <mergeCell ref="P51:P52"/>
    <mergeCell ref="O49:O50"/>
    <mergeCell ref="P49:P50"/>
    <mergeCell ref="AC67:AC68"/>
    <mergeCell ref="R65:R66"/>
    <mergeCell ref="Q67:Q68"/>
    <mergeCell ref="B49:H56"/>
    <mergeCell ref="V43:V44"/>
    <mergeCell ref="AG41:AG42"/>
    <mergeCell ref="O47:O48"/>
    <mergeCell ref="P47:P48"/>
    <mergeCell ref="AF41:AF42"/>
    <mergeCell ref="Y43:Y44"/>
    <mergeCell ref="AD41:AD42"/>
    <mergeCell ref="AK43:AK44"/>
    <mergeCell ref="AK45:AK46"/>
    <mergeCell ref="U45:U46"/>
    <mergeCell ref="W45:W46"/>
    <mergeCell ref="AK47:AK48"/>
    <mergeCell ref="AL67:AL68"/>
    <mergeCell ref="AC65:AC66"/>
    <mergeCell ref="AI67:AI68"/>
    <mergeCell ref="AJ67:AJ68"/>
    <mergeCell ref="AK67:AK68"/>
    <mergeCell ref="W61:W62"/>
    <mergeCell ref="AE59:AE60"/>
    <mergeCell ref="AH61:AH62"/>
    <mergeCell ref="S61:S62"/>
    <mergeCell ref="AB67:AB68"/>
    <mergeCell ref="AK65:AK66"/>
    <mergeCell ref="X65:X66"/>
    <mergeCell ref="AI65:AI66"/>
    <mergeCell ref="X67:X68"/>
    <mergeCell ref="AG65:AG66"/>
    <mergeCell ref="AJ59:AJ60"/>
    <mergeCell ref="AJ63:AJ64"/>
    <mergeCell ref="AC61:AC62"/>
    <mergeCell ref="AL61:AL62"/>
    <mergeCell ref="S65:S66"/>
    <mergeCell ref="AG59:AG60"/>
    <mergeCell ref="X61:X62"/>
    <mergeCell ref="AD61:AD62"/>
    <mergeCell ref="AF61:AF62"/>
    <mergeCell ref="Q65:Q66"/>
    <mergeCell ref="U65:U66"/>
    <mergeCell ref="Y59:Y60"/>
    <mergeCell ref="AH59:AH60"/>
    <mergeCell ref="S59:S60"/>
    <mergeCell ref="T59:T60"/>
    <mergeCell ref="R61:R62"/>
    <mergeCell ref="AA67:AA68"/>
    <mergeCell ref="AJ65:AJ66"/>
    <mergeCell ref="Z65:Z66"/>
    <mergeCell ref="Y67:Y68"/>
    <mergeCell ref="Z67:Z68"/>
    <mergeCell ref="AI59:AI60"/>
    <mergeCell ref="AE61:AE62"/>
    <mergeCell ref="AC59:AC60"/>
    <mergeCell ref="U61:U62"/>
    <mergeCell ref="T61:T62"/>
    <mergeCell ref="T63:T64"/>
    <mergeCell ref="T65:T66"/>
    <mergeCell ref="AF59:AF60"/>
    <mergeCell ref="W65:W66"/>
    <mergeCell ref="AI61:AI62"/>
    <mergeCell ref="U63:U64"/>
    <mergeCell ref="AA65:AA66"/>
    <mergeCell ref="AL65:AL66"/>
    <mergeCell ref="AD67:AD68"/>
    <mergeCell ref="AJ69:AJ70"/>
    <mergeCell ref="AJ11:AJ12"/>
    <mergeCell ref="D15:AB17"/>
    <mergeCell ref="AK17:AK18"/>
    <mergeCell ref="B32:I40"/>
    <mergeCell ref="AE13:AE14"/>
    <mergeCell ref="AF13:AF14"/>
    <mergeCell ref="AF11:AF12"/>
    <mergeCell ref="AE17:AE18"/>
    <mergeCell ref="AK11:AK12"/>
    <mergeCell ref="AL13:AL14"/>
    <mergeCell ref="AD19:AD20"/>
    <mergeCell ref="AE19:AE20"/>
    <mergeCell ref="AF19:AF20"/>
    <mergeCell ref="Z23:Z24"/>
    <mergeCell ref="B42:J48"/>
    <mergeCell ref="AI17:AI18"/>
    <mergeCell ref="AK63:AK64"/>
    <mergeCell ref="AD59:AD60"/>
    <mergeCell ref="AG61:AG62"/>
    <mergeCell ref="P65:P66"/>
    <mergeCell ref="O67:O68"/>
    <mergeCell ref="AJ7:AJ8"/>
    <mergeCell ref="AG11:AG12"/>
    <mergeCell ref="AC17:AC18"/>
    <mergeCell ref="AD17:AD18"/>
    <mergeCell ref="AI21:AI22"/>
    <mergeCell ref="AB35:AB36"/>
    <mergeCell ref="AD35:AD36"/>
    <mergeCell ref="AG35:AG36"/>
    <mergeCell ref="M65:M66"/>
    <mergeCell ref="Z45:Z46"/>
    <mergeCell ref="N49:N50"/>
    <mergeCell ref="X45:X46"/>
    <mergeCell ref="N47:N48"/>
    <mergeCell ref="N51:N52"/>
    <mergeCell ref="AH35:AH36"/>
    <mergeCell ref="AD39:AD40"/>
    <mergeCell ref="Q45:Q46"/>
    <mergeCell ref="R45:R46"/>
    <mergeCell ref="S45:S46"/>
    <mergeCell ref="AB45:AB46"/>
    <mergeCell ref="N65:N66"/>
    <mergeCell ref="M51:M52"/>
    <mergeCell ref="Y45:Y46"/>
    <mergeCell ref="M49:M50"/>
    <mergeCell ref="M67:M68"/>
    <mergeCell ref="L51:L52"/>
    <mergeCell ref="AC35:AC36"/>
    <mergeCell ref="AI39:AI40"/>
    <mergeCell ref="AE45:AE46"/>
    <mergeCell ref="AG39:AG40"/>
    <mergeCell ref="AH39:AH40"/>
    <mergeCell ref="AJ49:AJ50"/>
    <mergeCell ref="AE39:AE40"/>
    <mergeCell ref="AC45:AC46"/>
    <mergeCell ref="AF37:AF38"/>
    <mergeCell ref="AI41:AI42"/>
    <mergeCell ref="V45:V46"/>
    <mergeCell ref="O45:O46"/>
    <mergeCell ref="AC43:AC44"/>
    <mergeCell ref="W41:W42"/>
    <mergeCell ref="AD45:AD46"/>
    <mergeCell ref="P45:P46"/>
    <mergeCell ref="AF67:AF68"/>
    <mergeCell ref="AG67:AG68"/>
    <mergeCell ref="AH67:AH68"/>
    <mergeCell ref="V61:V62"/>
    <mergeCell ref="W63:W64"/>
    <mergeCell ref="V65:V66"/>
    <mergeCell ref="Q53:Q54"/>
    <mergeCell ref="Y47:Y48"/>
    <mergeCell ref="AG51:AG52"/>
    <mergeCell ref="AJ51:AJ52"/>
    <mergeCell ref="N55:N56"/>
    <mergeCell ref="M55:M56"/>
    <mergeCell ref="F63:F64"/>
    <mergeCell ref="J57:J58"/>
    <mergeCell ref="AF47:AF48"/>
    <mergeCell ref="X51:X52"/>
    <mergeCell ref="W49:W50"/>
    <mergeCell ref="AC47:AC48"/>
    <mergeCell ref="AE47:AE48"/>
    <mergeCell ref="S49:S50"/>
    <mergeCell ref="R47:R48"/>
    <mergeCell ref="T47:T48"/>
    <mergeCell ref="U47:U48"/>
    <mergeCell ref="V47:V48"/>
    <mergeCell ref="U49:U50"/>
    <mergeCell ref="S47:S48"/>
    <mergeCell ref="T49:T50"/>
    <mergeCell ref="V49:V50"/>
    <mergeCell ref="V51:V52"/>
    <mergeCell ref="V63:V64"/>
    <mergeCell ref="E67:E68"/>
    <mergeCell ref="H59:H60"/>
    <mergeCell ref="G63:G64"/>
    <mergeCell ref="D67:D68"/>
    <mergeCell ref="I57:I58"/>
    <mergeCell ref="C69:C70"/>
    <mergeCell ref="D69:D70"/>
    <mergeCell ref="I59:I60"/>
    <mergeCell ref="E65:E66"/>
    <mergeCell ref="H61:H62"/>
    <mergeCell ref="F65:F66"/>
    <mergeCell ref="G61:G62"/>
    <mergeCell ref="AL29:AL30"/>
    <mergeCell ref="AH19:AH20"/>
    <mergeCell ref="Y31:Y32"/>
    <mergeCell ref="AA27:AA28"/>
    <mergeCell ref="Y33:Y34"/>
    <mergeCell ref="AE31:AE32"/>
    <mergeCell ref="U41:U42"/>
    <mergeCell ref="R43:R44"/>
    <mergeCell ref="X33:X34"/>
    <mergeCell ref="AG31:AG32"/>
    <mergeCell ref="AI33:AI34"/>
    <mergeCell ref="V41:V42"/>
    <mergeCell ref="S43:S44"/>
    <mergeCell ref="T43:T44"/>
    <mergeCell ref="AH31:AH32"/>
    <mergeCell ref="X29:X30"/>
    <mergeCell ref="Z33:Z34"/>
    <mergeCell ref="U43:U44"/>
    <mergeCell ref="AI31:AI32"/>
    <mergeCell ref="AF33:AF34"/>
    <mergeCell ref="AC31:AC32"/>
    <mergeCell ref="AJ33:AJ34"/>
    <mergeCell ref="AH33:AH34"/>
    <mergeCell ref="AG33:AG34"/>
    <mergeCell ref="AD31:AD32"/>
    <mergeCell ref="AA33:AA34"/>
    <mergeCell ref="R41:R42"/>
    <mergeCell ref="AK33:AK34"/>
    <mergeCell ref="AF31:AF32"/>
    <mergeCell ref="AA35:AA36"/>
    <mergeCell ref="AC21:AC22"/>
    <mergeCell ref="AI35:AI36"/>
    <mergeCell ref="AE41:AE42"/>
    <mergeCell ref="AK41:AK42"/>
    <mergeCell ref="X41:X42"/>
    <mergeCell ref="AG21:AG22"/>
    <mergeCell ref="AJ21:AJ22"/>
    <mergeCell ref="AH21:AH22"/>
    <mergeCell ref="AK37:AK38"/>
    <mergeCell ref="AK39:AK40"/>
    <mergeCell ref="AB25:AB26"/>
    <mergeCell ref="AF35:AF36"/>
    <mergeCell ref="AA39:AA40"/>
    <mergeCell ref="AF23:AF24"/>
    <mergeCell ref="V39:V40"/>
    <mergeCell ref="U37:U38"/>
    <mergeCell ref="U35:U36"/>
    <mergeCell ref="U39:U40"/>
    <mergeCell ref="AH43:AH44"/>
    <mergeCell ref="R49:R50"/>
    <mergeCell ref="Q51:Q52"/>
    <mergeCell ref="Y41:Y42"/>
    <mergeCell ref="AJ47:AJ48"/>
    <mergeCell ref="AL41:AL42"/>
    <mergeCell ref="AG37:AG38"/>
    <mergeCell ref="AF51:AF52"/>
    <mergeCell ref="AA47:AA48"/>
    <mergeCell ref="X49:X50"/>
    <mergeCell ref="Z47:Z48"/>
    <mergeCell ref="AK51:AK52"/>
    <mergeCell ref="Y51:Y52"/>
    <mergeCell ref="R39:R40"/>
    <mergeCell ref="AL39:AL40"/>
    <mergeCell ref="AA45:AA46"/>
    <mergeCell ref="AK49:AK50"/>
    <mergeCell ref="AL49:AL50"/>
    <mergeCell ref="AL43:AL44"/>
    <mergeCell ref="Z43:Z44"/>
    <mergeCell ref="AB43:AB44"/>
    <mergeCell ref="AD43:AD44"/>
    <mergeCell ref="AE43:AE44"/>
    <mergeCell ref="AA43:AA44"/>
    <mergeCell ref="AH53:AH54"/>
    <mergeCell ref="AI53:AI54"/>
    <mergeCell ref="AJ53:AJ54"/>
    <mergeCell ref="Q55:Q56"/>
    <mergeCell ref="AC53:AC54"/>
    <mergeCell ref="T51:T52"/>
    <mergeCell ref="R55:R56"/>
    <mergeCell ref="R57:R58"/>
    <mergeCell ref="P55:P56"/>
    <mergeCell ref="AB51:AB52"/>
    <mergeCell ref="AF53:AF54"/>
    <mergeCell ref="AE51:AE52"/>
    <mergeCell ref="U55:U56"/>
    <mergeCell ref="T53:T54"/>
    <mergeCell ref="V53:V54"/>
    <mergeCell ref="W53:W54"/>
    <mergeCell ref="X53:X54"/>
    <mergeCell ref="T57:T58"/>
    <mergeCell ref="U57:U58"/>
    <mergeCell ref="S53:S54"/>
    <mergeCell ref="AD53:AD54"/>
    <mergeCell ref="S51:S52"/>
    <mergeCell ref="Z53:Z54"/>
    <mergeCell ref="AB53:AB54"/>
    <mergeCell ref="AL19:AL20"/>
    <mergeCell ref="AJ35:AJ36"/>
    <mergeCell ref="S39:S40"/>
    <mergeCell ref="W31:W32"/>
    <mergeCell ref="V31:V32"/>
    <mergeCell ref="V35:V36"/>
    <mergeCell ref="W35:W36"/>
    <mergeCell ref="T37:T38"/>
    <mergeCell ref="T35:T36"/>
    <mergeCell ref="T39:T40"/>
    <mergeCell ref="AE23:AE24"/>
    <mergeCell ref="S37:S38"/>
    <mergeCell ref="AL25:AL26"/>
    <mergeCell ref="AI25:AI26"/>
    <mergeCell ref="AA23:AA24"/>
    <mergeCell ref="AH25:AH26"/>
    <mergeCell ref="AH23:AH24"/>
    <mergeCell ref="AI23:AI24"/>
    <mergeCell ref="AJ23:AJ24"/>
    <mergeCell ref="AK23:AK24"/>
    <mergeCell ref="AF25:AF26"/>
    <mergeCell ref="AL35:AL36"/>
    <mergeCell ref="AK25:AK26"/>
    <mergeCell ref="AL33:AL34"/>
    <mergeCell ref="I73:I74"/>
    <mergeCell ref="AF71:AF72"/>
    <mergeCell ref="P69:P70"/>
    <mergeCell ref="X73:X74"/>
    <mergeCell ref="K73:K74"/>
    <mergeCell ref="AD71:AD72"/>
    <mergeCell ref="AI71:AI72"/>
    <mergeCell ref="M73:M74"/>
    <mergeCell ref="T71:T72"/>
    <mergeCell ref="AI73:AI74"/>
    <mergeCell ref="Y71:Y72"/>
    <mergeCell ref="AE71:AE72"/>
    <mergeCell ref="AB71:AB72"/>
    <mergeCell ref="AG73:AG74"/>
    <mergeCell ref="V73:V74"/>
    <mergeCell ref="W73:W74"/>
    <mergeCell ref="AC71:AC72"/>
    <mergeCell ref="AB69:AB70"/>
    <mergeCell ref="L71:L72"/>
    <mergeCell ref="M69:M70"/>
    <mergeCell ref="L69:L70"/>
    <mergeCell ref="N71:N72"/>
    <mergeCell ref="AL45:AL46"/>
    <mergeCell ref="Z59:Z60"/>
    <mergeCell ref="O73:O74"/>
    <mergeCell ref="AC73:AC74"/>
    <mergeCell ref="AD73:AD74"/>
    <mergeCell ref="AB73:AB74"/>
    <mergeCell ref="Q73:Q74"/>
    <mergeCell ref="R73:R74"/>
    <mergeCell ref="S73:S74"/>
    <mergeCell ref="AK73:AK74"/>
    <mergeCell ref="AA71:AA72"/>
    <mergeCell ref="AJ71:AJ72"/>
    <mergeCell ref="AG71:AG72"/>
    <mergeCell ref="AH71:AH72"/>
    <mergeCell ref="AK71:AK72"/>
    <mergeCell ref="AJ73:AJ74"/>
    <mergeCell ref="AK53:AK54"/>
    <mergeCell ref="V55:V56"/>
    <mergeCell ref="U53:U54"/>
    <mergeCell ref="AK55:AK56"/>
    <mergeCell ref="AL55:AL56"/>
    <mergeCell ref="O55:O56"/>
    <mergeCell ref="AC51:AC52"/>
    <mergeCell ref="AE53:AE54"/>
    <mergeCell ref="AJ61:AJ62"/>
    <mergeCell ref="AB59:AB60"/>
    <mergeCell ref="AG43:AG44"/>
    <mergeCell ref="Q57:Q58"/>
    <mergeCell ref="O51:O52"/>
    <mergeCell ref="AG45:AG46"/>
    <mergeCell ref="AB39:AB40"/>
    <mergeCell ref="AJ41:AJ42"/>
    <mergeCell ref="AI45:AI46"/>
    <mergeCell ref="AJ45:AJ46"/>
    <mergeCell ref="W57:W58"/>
    <mergeCell ref="S57:S58"/>
    <mergeCell ref="T55:T56"/>
    <mergeCell ref="AA53:AA54"/>
    <mergeCell ref="AC55:AC56"/>
    <mergeCell ref="Y53:Y54"/>
    <mergeCell ref="AB55:AB56"/>
    <mergeCell ref="W55:W56"/>
    <mergeCell ref="AJ55:AJ56"/>
    <mergeCell ref="AD47:AD48"/>
    <mergeCell ref="AB49:AB50"/>
    <mergeCell ref="Y49:Y50"/>
    <mergeCell ref="Z49:Z50"/>
    <mergeCell ref="AA49:AA50"/>
    <mergeCell ref="AE73:AE74"/>
    <mergeCell ref="Z71:Z72"/>
    <mergeCell ref="AH73:AH74"/>
    <mergeCell ref="Y73:Y74"/>
    <mergeCell ref="AF73:AF74"/>
    <mergeCell ref="Z73:Z74"/>
    <mergeCell ref="AA73:AA74"/>
    <mergeCell ref="AL69:AL70"/>
    <mergeCell ref="J73:J74"/>
    <mergeCell ref="AL71:AL72"/>
    <mergeCell ref="AL73:AL74"/>
    <mergeCell ref="U71:U72"/>
    <mergeCell ref="L73:L74"/>
    <mergeCell ref="N73:N74"/>
    <mergeCell ref="AK69:AK70"/>
  </mergeCells>
  <phoneticPr fontId="21" type="noConversion"/>
  <printOptions horizontalCentered="1" verticalCentered="1"/>
  <pageMargins left="0.39370078740157483" right="0.39370078740157483" top="0.19685039370078741" bottom="0.15748031496062992" header="0.39370078740157483" footer="0.51181102362204722"/>
  <pageSetup paperSize="9" scale="74" orientation="landscape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B3" sqref="B3"/>
    </sheetView>
  </sheetViews>
  <sheetFormatPr defaultColWidth="10" defaultRowHeight="16.2" x14ac:dyDescent="0.3"/>
  <cols>
    <col min="1" max="1" width="15.6640625" customWidth="1"/>
    <col min="4" max="5" width="15.6640625" customWidth="1"/>
  </cols>
  <sheetData>
    <row r="1" spans="1:5" x14ac:dyDescent="0.3">
      <c r="A1" s="98" t="s">
        <v>86</v>
      </c>
      <c r="B1" s="99">
        <v>13</v>
      </c>
      <c r="C1" s="100" t="s">
        <v>85</v>
      </c>
      <c r="D1" s="101"/>
      <c r="E1" s="102"/>
    </row>
    <row r="2" spans="1:5" x14ac:dyDescent="0.3">
      <c r="A2" s="103" t="s">
        <v>84</v>
      </c>
      <c r="B2" s="104">
        <f>ROUND(B3*B1,0)</f>
        <v>42</v>
      </c>
      <c r="C2" s="105"/>
      <c r="D2" s="101"/>
      <c r="E2" s="101"/>
    </row>
    <row r="3" spans="1:5" x14ac:dyDescent="0.3">
      <c r="A3" s="106" t="s">
        <v>83</v>
      </c>
      <c r="B3" s="106">
        <v>3.25</v>
      </c>
      <c r="C3" s="100"/>
      <c r="D3" s="101"/>
      <c r="E3" s="101"/>
    </row>
    <row r="4" spans="1:5" x14ac:dyDescent="0.3">
      <c r="A4" s="107" t="s">
        <v>82</v>
      </c>
      <c r="B4" s="108">
        <f>ROUND(B1*B3,0)</f>
        <v>42</v>
      </c>
    </row>
  </sheetData>
  <phoneticPr fontId="2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"/>
  <sheetViews>
    <sheetView workbookViewId="0">
      <selection activeCell="AK3" sqref="AK3:AK4"/>
    </sheetView>
  </sheetViews>
  <sheetFormatPr defaultColWidth="9" defaultRowHeight="16.2" x14ac:dyDescent="0.3"/>
  <cols>
    <col min="1" max="31" width="4.6640625" style="15" customWidth="1"/>
    <col min="32" max="32" width="5.6640625" style="15" customWidth="1"/>
    <col min="33" max="43" width="4.6640625" style="15" customWidth="1"/>
    <col min="44" max="16384" width="9" style="15"/>
  </cols>
  <sheetData>
    <row r="1" spans="4:38" ht="10.199999999999999" customHeight="1" x14ac:dyDescent="0.3"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AJ1" s="83"/>
      <c r="AK1" s="310" t="s">
        <v>41</v>
      </c>
      <c r="AL1" s="306" t="s">
        <v>42</v>
      </c>
    </row>
    <row r="2" spans="4:38" ht="10.199999999999999" customHeight="1" x14ac:dyDescent="0.3"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AJ2" s="84"/>
      <c r="AK2" s="311"/>
      <c r="AL2" s="307"/>
    </row>
    <row r="3" spans="4:38" ht="10.199999999999999" customHeight="1" x14ac:dyDescent="0.3">
      <c r="D3" s="338" t="s">
        <v>190</v>
      </c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97"/>
      <c r="AJ3" s="334" t="s">
        <v>43</v>
      </c>
      <c r="AK3" s="336">
        <v>46.6</v>
      </c>
      <c r="AL3" s="279" t="s">
        <v>87</v>
      </c>
    </row>
    <row r="4" spans="4:38" ht="10.199999999999999" customHeight="1" x14ac:dyDescent="0.3"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97"/>
      <c r="AJ4" s="335"/>
      <c r="AK4" s="337"/>
      <c r="AL4" s="280"/>
    </row>
    <row r="5" spans="4:38" ht="10.199999999999999" customHeight="1" x14ac:dyDescent="0.3"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286" t="s">
        <v>45</v>
      </c>
      <c r="AJ5" s="336">
        <v>44.4</v>
      </c>
      <c r="AK5" s="336">
        <v>8.3000000000000007</v>
      </c>
      <c r="AL5" s="279" t="s">
        <v>87</v>
      </c>
    </row>
    <row r="6" spans="4:38" ht="10.199999999999999" customHeight="1" x14ac:dyDescent="0.3"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287"/>
      <c r="AJ6" s="337"/>
      <c r="AK6" s="337"/>
      <c r="AL6" s="280"/>
    </row>
    <row r="7" spans="4:38" ht="10.199999999999999" customHeight="1" x14ac:dyDescent="0.3"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286" t="s">
        <v>46</v>
      </c>
      <c r="AI7" s="325">
        <v>14.5</v>
      </c>
      <c r="AJ7" s="332">
        <v>40.299999999999997</v>
      </c>
      <c r="AK7" s="332">
        <v>9.1999999999999993</v>
      </c>
      <c r="AL7" s="279" t="s">
        <v>87</v>
      </c>
    </row>
    <row r="8" spans="4:38" ht="10.199999999999999" customHeight="1" x14ac:dyDescent="0.3"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97"/>
      <c r="AH8" s="287"/>
      <c r="AI8" s="326"/>
      <c r="AJ8" s="333"/>
      <c r="AK8" s="333"/>
      <c r="AL8" s="280"/>
    </row>
    <row r="9" spans="4:38" ht="10.199999999999999" customHeight="1" x14ac:dyDescent="0.3"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286" t="s">
        <v>47</v>
      </c>
      <c r="AH9" s="325">
        <v>13.5</v>
      </c>
      <c r="AI9" s="325">
        <v>26.2</v>
      </c>
      <c r="AJ9" s="332">
        <v>31.7</v>
      </c>
      <c r="AK9" s="332">
        <v>15.3</v>
      </c>
      <c r="AL9" s="279" t="s">
        <v>87</v>
      </c>
    </row>
    <row r="10" spans="4:38" ht="10.199999999999999" customHeight="1" x14ac:dyDescent="0.3"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287"/>
      <c r="AH10" s="326"/>
      <c r="AI10" s="326"/>
      <c r="AJ10" s="333"/>
      <c r="AK10" s="333"/>
      <c r="AL10" s="280"/>
    </row>
    <row r="11" spans="4:38" ht="10.199999999999999" customHeight="1" x14ac:dyDescent="0.3"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97"/>
      <c r="AF11" s="286" t="s">
        <v>48</v>
      </c>
      <c r="AG11" s="327">
        <f>4.6+3.4</f>
        <v>8</v>
      </c>
      <c r="AH11" s="325">
        <v>16.899999999999999</v>
      </c>
      <c r="AI11" s="325">
        <v>30.1</v>
      </c>
      <c r="AJ11" s="332">
        <v>31</v>
      </c>
      <c r="AK11" s="332">
        <v>23</v>
      </c>
      <c r="AL11" s="279" t="s">
        <v>87</v>
      </c>
    </row>
    <row r="12" spans="4:38" ht="10.199999999999999" customHeight="1" x14ac:dyDescent="0.3">
      <c r="D12" s="338" t="s">
        <v>49</v>
      </c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97"/>
      <c r="AF12" s="287"/>
      <c r="AG12" s="328"/>
      <c r="AH12" s="326"/>
      <c r="AI12" s="326"/>
      <c r="AJ12" s="333"/>
      <c r="AK12" s="333"/>
      <c r="AL12" s="280"/>
    </row>
    <row r="13" spans="4:38" ht="10.199999999999999" customHeight="1" x14ac:dyDescent="0.3"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286" t="s">
        <v>50</v>
      </c>
      <c r="AF13" s="344">
        <v>11.8</v>
      </c>
      <c r="AG13" s="325">
        <v>19.2</v>
      </c>
      <c r="AH13" s="325">
        <v>25.8</v>
      </c>
      <c r="AI13" s="325">
        <v>36.200000000000003</v>
      </c>
      <c r="AJ13" s="332">
        <v>36.200000000000003</v>
      </c>
      <c r="AK13" s="332">
        <v>21.6</v>
      </c>
      <c r="AL13" s="279" t="s">
        <v>87</v>
      </c>
    </row>
    <row r="14" spans="4:38" ht="10.199999999999999" customHeight="1" x14ac:dyDescent="0.3"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287"/>
      <c r="AF14" s="345"/>
      <c r="AG14" s="326"/>
      <c r="AH14" s="326"/>
      <c r="AI14" s="326"/>
      <c r="AJ14" s="333"/>
      <c r="AK14" s="333"/>
      <c r="AL14" s="280"/>
    </row>
    <row r="15" spans="4:38" ht="10.199999999999999" customHeight="1" x14ac:dyDescent="0.3"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97"/>
      <c r="AD15" s="286" t="s">
        <v>51</v>
      </c>
      <c r="AE15" s="325">
        <v>31.7</v>
      </c>
      <c r="AF15" s="325">
        <v>25.4</v>
      </c>
      <c r="AG15" s="325">
        <v>22.3</v>
      </c>
      <c r="AH15" s="325">
        <v>8.6</v>
      </c>
      <c r="AI15" s="325">
        <v>9.6999999999999993</v>
      </c>
      <c r="AJ15" s="332">
        <v>48.1</v>
      </c>
      <c r="AK15" s="332">
        <v>11.4</v>
      </c>
      <c r="AL15" s="279" t="s">
        <v>87</v>
      </c>
    </row>
    <row r="16" spans="4:38" ht="10.199999999999999" customHeight="1" x14ac:dyDescent="0.3"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97"/>
      <c r="AD16" s="287"/>
      <c r="AE16" s="326"/>
      <c r="AF16" s="326"/>
      <c r="AG16" s="326"/>
      <c r="AH16" s="326"/>
      <c r="AI16" s="326"/>
      <c r="AJ16" s="333"/>
      <c r="AK16" s="333"/>
      <c r="AL16" s="280"/>
    </row>
    <row r="17" spans="4:38" ht="10.199999999999999" customHeight="1" x14ac:dyDescent="0.3"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286" t="s">
        <v>52</v>
      </c>
      <c r="AD17" s="325">
        <v>11.3</v>
      </c>
      <c r="AE17" s="325">
        <v>35.299999999999997</v>
      </c>
      <c r="AF17" s="325">
        <v>18.3</v>
      </c>
      <c r="AG17" s="325">
        <v>15.2</v>
      </c>
      <c r="AH17" s="327">
        <f>7.7</f>
        <v>7.7</v>
      </c>
      <c r="AI17" s="325">
        <v>20.6</v>
      </c>
      <c r="AJ17" s="332">
        <v>37.6</v>
      </c>
      <c r="AK17" s="332">
        <v>15.8</v>
      </c>
      <c r="AL17" s="279" t="s">
        <v>87</v>
      </c>
    </row>
    <row r="18" spans="4:38" ht="10.199999999999999" customHeight="1" x14ac:dyDescent="0.3"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287"/>
      <c r="AD18" s="326"/>
      <c r="AE18" s="326"/>
      <c r="AF18" s="326"/>
      <c r="AG18" s="326"/>
      <c r="AH18" s="328"/>
      <c r="AI18" s="326"/>
      <c r="AJ18" s="333"/>
      <c r="AK18" s="333"/>
      <c r="AL18" s="280"/>
    </row>
    <row r="19" spans="4:38" ht="10.199999999999999" customHeight="1" x14ac:dyDescent="0.3"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286" t="s">
        <v>53</v>
      </c>
      <c r="AC19" s="327">
        <f>6.3</f>
        <v>6.3</v>
      </c>
      <c r="AD19" s="325">
        <v>16.899999999999999</v>
      </c>
      <c r="AE19" s="325">
        <v>29.9</v>
      </c>
      <c r="AF19" s="325">
        <v>14.1</v>
      </c>
      <c r="AG19" s="325">
        <v>12.7</v>
      </c>
      <c r="AH19" s="325">
        <v>10.4</v>
      </c>
      <c r="AI19" s="325">
        <v>26.3</v>
      </c>
      <c r="AJ19" s="332">
        <v>30.5</v>
      </c>
      <c r="AK19" s="332">
        <v>18.600000000000001</v>
      </c>
      <c r="AL19" s="279" t="s">
        <v>88</v>
      </c>
    </row>
    <row r="20" spans="4:38" ht="10.199999999999999" customHeight="1" x14ac:dyDescent="0.3"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287"/>
      <c r="AC20" s="328"/>
      <c r="AD20" s="326"/>
      <c r="AE20" s="326"/>
      <c r="AF20" s="326"/>
      <c r="AG20" s="326"/>
      <c r="AH20" s="326"/>
      <c r="AI20" s="326"/>
      <c r="AJ20" s="333"/>
      <c r="AK20" s="333"/>
      <c r="AL20" s="280"/>
    </row>
    <row r="21" spans="4:38" ht="10.199999999999999" customHeight="1" x14ac:dyDescent="0.3"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286" t="s">
        <v>89</v>
      </c>
      <c r="AB21" s="327">
        <f>7.9</f>
        <v>7.9</v>
      </c>
      <c r="AC21" s="325">
        <v>14.2</v>
      </c>
      <c r="AD21" s="325">
        <v>26.7</v>
      </c>
      <c r="AE21" s="325">
        <v>26.4</v>
      </c>
      <c r="AF21" s="325">
        <v>15.3</v>
      </c>
      <c r="AG21" s="325">
        <v>11.2</v>
      </c>
      <c r="AH21" s="325">
        <v>18.399999999999999</v>
      </c>
      <c r="AI21" s="325">
        <v>32.1</v>
      </c>
      <c r="AJ21" s="325">
        <v>26.2</v>
      </c>
      <c r="AK21" s="325">
        <v>26.9</v>
      </c>
      <c r="AL21" s="279" t="s">
        <v>88</v>
      </c>
    </row>
    <row r="22" spans="4:38" ht="10.199999999999999" customHeight="1" x14ac:dyDescent="0.3"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287"/>
      <c r="AB22" s="328"/>
      <c r="AC22" s="326"/>
      <c r="AD22" s="326"/>
      <c r="AE22" s="326"/>
      <c r="AF22" s="326"/>
      <c r="AG22" s="326"/>
      <c r="AH22" s="326"/>
      <c r="AI22" s="326"/>
      <c r="AJ22" s="326"/>
      <c r="AK22" s="326"/>
      <c r="AL22" s="280"/>
    </row>
    <row r="23" spans="4:38" ht="10.199999999999999" customHeight="1" x14ac:dyDescent="0.3"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286" t="s">
        <v>90</v>
      </c>
      <c r="AA23" s="325">
        <v>17.5</v>
      </c>
      <c r="AB23" s="325">
        <v>21.6</v>
      </c>
      <c r="AC23" s="325">
        <v>27.4</v>
      </c>
      <c r="AD23" s="325">
        <v>31.2</v>
      </c>
      <c r="AE23" s="325">
        <v>10.5</v>
      </c>
      <c r="AF23" s="327">
        <f>6.6</f>
        <v>6.6</v>
      </c>
      <c r="AG23" s="325">
        <v>11.1</v>
      </c>
      <c r="AH23" s="325">
        <v>23.4</v>
      </c>
      <c r="AI23" s="325">
        <v>37.1</v>
      </c>
      <c r="AJ23" s="325">
        <v>27.8</v>
      </c>
      <c r="AK23" s="325">
        <v>24.5</v>
      </c>
      <c r="AL23" s="279" t="s">
        <v>88</v>
      </c>
    </row>
    <row r="24" spans="4:38" ht="10.199999999999999" customHeight="1" x14ac:dyDescent="0.3"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287"/>
      <c r="AA24" s="326"/>
      <c r="AB24" s="326"/>
      <c r="AC24" s="326"/>
      <c r="AD24" s="326"/>
      <c r="AE24" s="326"/>
      <c r="AF24" s="328"/>
      <c r="AG24" s="326"/>
      <c r="AH24" s="326"/>
      <c r="AI24" s="326"/>
      <c r="AJ24" s="326"/>
      <c r="AK24" s="326"/>
      <c r="AL24" s="280"/>
    </row>
    <row r="25" spans="4:38" ht="10.199999999999999" customHeight="1" x14ac:dyDescent="0.3"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286" t="s">
        <v>91</v>
      </c>
      <c r="Z25" s="325">
        <v>9.1999999999999993</v>
      </c>
      <c r="AA25" s="325">
        <v>25.8</v>
      </c>
      <c r="AB25" s="325">
        <v>35.5</v>
      </c>
      <c r="AC25" s="325">
        <v>41</v>
      </c>
      <c r="AD25" s="325">
        <v>44.4</v>
      </c>
      <c r="AE25" s="325">
        <v>13</v>
      </c>
      <c r="AF25" s="325">
        <v>16.2</v>
      </c>
      <c r="AG25" s="325">
        <v>20.3</v>
      </c>
      <c r="AH25" s="325">
        <v>35.1</v>
      </c>
      <c r="AI25" s="325">
        <v>40.6</v>
      </c>
      <c r="AJ25" s="325">
        <v>32.200000000000003</v>
      </c>
      <c r="AK25" s="325">
        <v>29.2</v>
      </c>
      <c r="AL25" s="279" t="s">
        <v>88</v>
      </c>
    </row>
    <row r="26" spans="4:38" ht="10.199999999999999" customHeight="1" x14ac:dyDescent="0.3"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287"/>
      <c r="Z26" s="326"/>
      <c r="AA26" s="326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  <c r="AL26" s="280"/>
    </row>
    <row r="27" spans="4:38" ht="10.199999999999999" customHeight="1" x14ac:dyDescent="0.3"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286" t="s">
        <v>92</v>
      </c>
      <c r="Y27" s="325">
        <v>49.3</v>
      </c>
      <c r="Z27" s="325">
        <v>35.9</v>
      </c>
      <c r="AA27" s="325">
        <v>23.2</v>
      </c>
      <c r="AB27" s="325">
        <v>15.4</v>
      </c>
      <c r="AC27" s="325">
        <v>9.8000000000000007</v>
      </c>
      <c r="AD27" s="327">
        <f>5.1</f>
        <v>5.0999999999999996</v>
      </c>
      <c r="AE27" s="325">
        <v>43.6</v>
      </c>
      <c r="AF27" s="325">
        <v>29.9</v>
      </c>
      <c r="AG27" s="325">
        <v>26.8</v>
      </c>
      <c r="AH27" s="325">
        <v>12.4</v>
      </c>
      <c r="AI27" s="325">
        <v>12.8</v>
      </c>
      <c r="AJ27" s="325">
        <v>46.7</v>
      </c>
      <c r="AK27" s="325">
        <v>15.9</v>
      </c>
      <c r="AL27" s="279" t="s">
        <v>88</v>
      </c>
    </row>
    <row r="28" spans="4:38" ht="10.199999999999999" customHeight="1" x14ac:dyDescent="0.3"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287"/>
      <c r="Y28" s="326"/>
      <c r="Z28" s="326"/>
      <c r="AA28" s="326"/>
      <c r="AB28" s="326"/>
      <c r="AC28" s="326"/>
      <c r="AD28" s="328"/>
      <c r="AE28" s="326"/>
      <c r="AF28" s="326"/>
      <c r="AG28" s="326"/>
      <c r="AH28" s="326"/>
      <c r="AI28" s="326"/>
      <c r="AJ28" s="326"/>
      <c r="AK28" s="326"/>
      <c r="AL28" s="280"/>
    </row>
    <row r="29" spans="4:38" ht="10.199999999999999" customHeight="1" x14ac:dyDescent="0.3"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286" t="s">
        <v>93</v>
      </c>
      <c r="X29" s="325">
        <v>22.7</v>
      </c>
      <c r="Y29" s="325">
        <v>46.1</v>
      </c>
      <c r="Z29" s="325">
        <v>29.6</v>
      </c>
      <c r="AA29" s="325">
        <v>10.7</v>
      </c>
      <c r="AB29" s="325">
        <v>10</v>
      </c>
      <c r="AC29" s="325">
        <v>11.9</v>
      </c>
      <c r="AD29" s="325">
        <v>25.7</v>
      </c>
      <c r="AE29" s="325">
        <v>40.5</v>
      </c>
      <c r="AF29" s="325">
        <v>24.9</v>
      </c>
      <c r="AG29" s="325">
        <v>21.5</v>
      </c>
      <c r="AH29" s="325">
        <v>19.399999999999999</v>
      </c>
      <c r="AI29" s="325">
        <v>33.6</v>
      </c>
      <c r="AJ29" s="325">
        <v>33.200000000000003</v>
      </c>
      <c r="AK29" s="325">
        <v>33.1</v>
      </c>
      <c r="AL29" s="279" t="s">
        <v>88</v>
      </c>
    </row>
    <row r="30" spans="4:38" ht="10.199999999999999" customHeight="1" x14ac:dyDescent="0.3"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287"/>
      <c r="X30" s="326"/>
      <c r="Y30" s="326"/>
      <c r="Z30" s="326"/>
      <c r="AA30" s="326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280"/>
    </row>
    <row r="31" spans="4:38" ht="10.199999999999999" customHeight="1" x14ac:dyDescent="0.3"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286" t="s">
        <v>94</v>
      </c>
      <c r="W31" s="325">
        <v>15.8</v>
      </c>
      <c r="X31" s="325">
        <v>28.2</v>
      </c>
      <c r="Y31" s="325">
        <v>26.6</v>
      </c>
      <c r="Z31" s="325">
        <v>20.7</v>
      </c>
      <c r="AA31" s="325">
        <v>8.8000000000000007</v>
      </c>
      <c r="AB31" s="325">
        <v>13</v>
      </c>
      <c r="AC31" s="325">
        <v>20.2</v>
      </c>
      <c r="AD31" s="325">
        <v>30.8</v>
      </c>
      <c r="AE31" s="325">
        <v>29.3</v>
      </c>
      <c r="AF31" s="325">
        <v>20.5</v>
      </c>
      <c r="AG31" s="325">
        <v>19.5</v>
      </c>
      <c r="AH31" s="325">
        <v>27.4</v>
      </c>
      <c r="AI31" s="325">
        <v>32.1</v>
      </c>
      <c r="AJ31" s="325">
        <v>17.8</v>
      </c>
      <c r="AK31" s="325">
        <v>40.6</v>
      </c>
      <c r="AL31" s="279" t="s">
        <v>88</v>
      </c>
    </row>
    <row r="32" spans="4:38" ht="10.199999999999999" customHeight="1" x14ac:dyDescent="0.3"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287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  <c r="AG32" s="326"/>
      <c r="AH32" s="326"/>
      <c r="AI32" s="326"/>
      <c r="AJ32" s="326"/>
      <c r="AK32" s="326"/>
      <c r="AL32" s="280"/>
    </row>
    <row r="33" spans="4:38" ht="10.199999999999999" customHeight="1" x14ac:dyDescent="0.3"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286" t="s">
        <v>95</v>
      </c>
      <c r="V33" s="325">
        <v>9.4</v>
      </c>
      <c r="W33" s="325">
        <v>19.3</v>
      </c>
      <c r="X33" s="325">
        <v>35</v>
      </c>
      <c r="Y33" s="325">
        <v>17.399999999999999</v>
      </c>
      <c r="Z33" s="325">
        <v>9.6</v>
      </c>
      <c r="AA33" s="325">
        <v>8.4</v>
      </c>
      <c r="AB33" s="325">
        <v>14.7</v>
      </c>
      <c r="AC33" s="325">
        <v>23.4</v>
      </c>
      <c r="AD33" s="325">
        <v>30.1</v>
      </c>
      <c r="AE33" s="325">
        <v>18</v>
      </c>
      <c r="AF33" s="325">
        <v>9.8000000000000007</v>
      </c>
      <c r="AG33" s="325">
        <v>13.2</v>
      </c>
      <c r="AH33" s="325">
        <v>22.2</v>
      </c>
      <c r="AI33" s="325">
        <v>26.3</v>
      </c>
      <c r="AJ33" s="325">
        <v>20.399999999999999</v>
      </c>
      <c r="AK33" s="325">
        <v>29.4</v>
      </c>
      <c r="AL33" s="279" t="s">
        <v>88</v>
      </c>
    </row>
    <row r="34" spans="4:38" ht="10.199999999999999" customHeight="1" x14ac:dyDescent="0.3"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287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280"/>
    </row>
    <row r="35" spans="4:38" ht="10.199999999999999" customHeight="1" x14ac:dyDescent="0.3"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286" t="s">
        <v>96</v>
      </c>
      <c r="U35" s="325">
        <v>21.5</v>
      </c>
      <c r="V35" s="325">
        <v>30.8</v>
      </c>
      <c r="W35" s="325">
        <v>41</v>
      </c>
      <c r="X35" s="325">
        <v>54.4</v>
      </c>
      <c r="Y35" s="325">
        <v>12.6</v>
      </c>
      <c r="Z35" s="325">
        <v>17.5</v>
      </c>
      <c r="AA35" s="325">
        <v>29.9</v>
      </c>
      <c r="AB35" s="325">
        <v>39.5</v>
      </c>
      <c r="AC35" s="325">
        <v>45.2</v>
      </c>
      <c r="AD35" s="325">
        <v>48.6</v>
      </c>
      <c r="AE35" s="325">
        <v>23.5</v>
      </c>
      <c r="AF35" s="325">
        <v>25.2</v>
      </c>
      <c r="AG35" s="325">
        <v>29.2</v>
      </c>
      <c r="AH35" s="325">
        <v>41.3</v>
      </c>
      <c r="AI35" s="325">
        <v>54</v>
      </c>
      <c r="AJ35" s="325">
        <v>24</v>
      </c>
      <c r="AK35" s="325">
        <v>38.1</v>
      </c>
      <c r="AL35" s="279" t="s">
        <v>88</v>
      </c>
    </row>
    <row r="36" spans="4:38" ht="10.199999999999999" customHeight="1" x14ac:dyDescent="0.3"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287"/>
      <c r="U36" s="326"/>
      <c r="V36" s="326"/>
      <c r="W36" s="326"/>
      <c r="X36" s="326"/>
      <c r="Y36" s="326"/>
      <c r="Z36" s="326"/>
      <c r="AA36" s="326"/>
      <c r="AB36" s="326"/>
      <c r="AC36" s="326"/>
      <c r="AD36" s="326"/>
      <c r="AE36" s="326"/>
      <c r="AF36" s="326"/>
      <c r="AG36" s="326"/>
      <c r="AH36" s="326"/>
      <c r="AI36" s="326"/>
      <c r="AJ36" s="326"/>
      <c r="AK36" s="326"/>
      <c r="AL36" s="280"/>
    </row>
    <row r="37" spans="4:38" ht="10.199999999999999" customHeight="1" x14ac:dyDescent="0.3"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286" t="s">
        <v>97</v>
      </c>
      <c r="T37" s="325">
        <v>9</v>
      </c>
      <c r="U37" s="325">
        <v>13.3</v>
      </c>
      <c r="V37" s="325">
        <v>22.6</v>
      </c>
      <c r="W37" s="325">
        <v>32.799999999999997</v>
      </c>
      <c r="X37" s="325">
        <v>46.2</v>
      </c>
      <c r="Y37" s="325">
        <v>11.9</v>
      </c>
      <c r="Z37" s="325">
        <v>11.9</v>
      </c>
      <c r="AA37" s="325">
        <v>21.7</v>
      </c>
      <c r="AB37" s="325">
        <v>31.3</v>
      </c>
      <c r="AC37" s="325">
        <v>37</v>
      </c>
      <c r="AD37" s="325">
        <v>40.4</v>
      </c>
      <c r="AE37" s="325">
        <v>21.1</v>
      </c>
      <c r="AF37" s="325">
        <v>17.3</v>
      </c>
      <c r="AG37" s="325">
        <v>21.3</v>
      </c>
      <c r="AH37" s="325">
        <v>33.200000000000003</v>
      </c>
      <c r="AI37" s="329">
        <v>45.8</v>
      </c>
      <c r="AJ37" s="329">
        <v>20.2</v>
      </c>
      <c r="AK37" s="329">
        <v>35.799999999999997</v>
      </c>
      <c r="AL37" s="279" t="s">
        <v>88</v>
      </c>
    </row>
    <row r="38" spans="4:38" ht="10.199999999999999" customHeight="1" x14ac:dyDescent="0.3"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287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  <c r="AH38" s="326"/>
      <c r="AI38" s="330"/>
      <c r="AJ38" s="330"/>
      <c r="AK38" s="330"/>
      <c r="AL38" s="280"/>
    </row>
    <row r="39" spans="4:38" ht="10.199999999999999" customHeight="1" x14ac:dyDescent="0.3"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286" t="s">
        <v>98</v>
      </c>
      <c r="S39" s="325">
        <v>51.9</v>
      </c>
      <c r="T39" s="325">
        <v>60.1</v>
      </c>
      <c r="U39" s="325">
        <v>37.6</v>
      </c>
      <c r="V39" s="325">
        <v>33.9</v>
      </c>
      <c r="W39" s="325">
        <v>27</v>
      </c>
      <c r="X39" s="327">
        <v>6.3</v>
      </c>
      <c r="Y39" s="325">
        <v>51.2</v>
      </c>
      <c r="Z39" s="325">
        <v>41.5</v>
      </c>
      <c r="AA39" s="325">
        <v>28.8</v>
      </c>
      <c r="AB39" s="325">
        <v>21.1</v>
      </c>
      <c r="AC39" s="325">
        <v>15.4</v>
      </c>
      <c r="AD39" s="325">
        <v>11.4</v>
      </c>
      <c r="AE39" s="325">
        <v>49.3</v>
      </c>
      <c r="AF39" s="325">
        <v>35.6</v>
      </c>
      <c r="AG39" s="325">
        <v>32.5</v>
      </c>
      <c r="AH39" s="325">
        <v>18.100000000000001</v>
      </c>
      <c r="AI39" s="325">
        <v>20.9</v>
      </c>
      <c r="AJ39" s="331">
        <v>52.3</v>
      </c>
      <c r="AK39" s="331">
        <v>22.2</v>
      </c>
      <c r="AL39" s="279" t="s">
        <v>88</v>
      </c>
    </row>
    <row r="40" spans="4:38" ht="10.199999999999999" customHeight="1" x14ac:dyDescent="0.3"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287"/>
      <c r="S40" s="326"/>
      <c r="T40" s="326"/>
      <c r="U40" s="326"/>
      <c r="V40" s="326"/>
      <c r="W40" s="326"/>
      <c r="X40" s="328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280"/>
    </row>
    <row r="41" spans="4:38" ht="10.199999999999999" customHeight="1" x14ac:dyDescent="0.3"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286" t="s">
        <v>99</v>
      </c>
      <c r="R41" s="325">
        <v>28.1</v>
      </c>
      <c r="S41" s="325">
        <v>40.9</v>
      </c>
      <c r="T41" s="325">
        <v>49.1</v>
      </c>
      <c r="U41" s="325">
        <v>27.6</v>
      </c>
      <c r="V41" s="325">
        <v>18.899999999999999</v>
      </c>
      <c r="W41" s="325">
        <v>15.7</v>
      </c>
      <c r="X41" s="325">
        <v>31.1</v>
      </c>
      <c r="Y41" s="325">
        <v>44.9</v>
      </c>
      <c r="Z41" s="325">
        <v>36.700000000000003</v>
      </c>
      <c r="AA41" s="325">
        <v>22.4</v>
      </c>
      <c r="AB41" s="325">
        <v>27.4</v>
      </c>
      <c r="AC41" s="325">
        <v>24.5</v>
      </c>
      <c r="AD41" s="325">
        <v>38.299999999999997</v>
      </c>
      <c r="AE41" s="325">
        <v>45.7</v>
      </c>
      <c r="AF41" s="325">
        <v>37.299999999999997</v>
      </c>
      <c r="AG41" s="325">
        <v>34.9</v>
      </c>
      <c r="AH41" s="325">
        <v>32</v>
      </c>
      <c r="AI41" s="325">
        <v>46.2</v>
      </c>
      <c r="AJ41" s="325">
        <v>36.4</v>
      </c>
      <c r="AK41" s="325">
        <v>51.3</v>
      </c>
      <c r="AL41" s="279" t="s">
        <v>88</v>
      </c>
    </row>
    <row r="42" spans="4:38" ht="10.199999999999999" customHeight="1" x14ac:dyDescent="0.3"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287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280"/>
    </row>
    <row r="43" spans="4:38" ht="10.199999999999999" customHeight="1" x14ac:dyDescent="0.3"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286" t="s">
        <v>100</v>
      </c>
      <c r="Q43" s="325">
        <v>8.1999999999999993</v>
      </c>
      <c r="R43" s="325">
        <v>33.700000000000003</v>
      </c>
      <c r="S43" s="325">
        <v>33.700000000000003</v>
      </c>
      <c r="T43" s="325">
        <v>41.9</v>
      </c>
      <c r="U43" s="325">
        <v>19.600000000000001</v>
      </c>
      <c r="V43" s="325">
        <v>11.8</v>
      </c>
      <c r="W43" s="325">
        <v>8.6999999999999993</v>
      </c>
      <c r="X43" s="325">
        <v>29.5</v>
      </c>
      <c r="Y43" s="325">
        <v>37.700000000000003</v>
      </c>
      <c r="Z43" s="325">
        <v>29.5</v>
      </c>
      <c r="AA43" s="325">
        <v>15.2</v>
      </c>
      <c r="AB43" s="325">
        <v>20.2</v>
      </c>
      <c r="AC43" s="325">
        <v>18.7</v>
      </c>
      <c r="AD43" s="325">
        <v>35.4</v>
      </c>
      <c r="AE43" s="325">
        <v>38.5</v>
      </c>
      <c r="AF43" s="325">
        <v>30.2</v>
      </c>
      <c r="AG43" s="325">
        <v>27.7</v>
      </c>
      <c r="AH43" s="325">
        <v>31.5</v>
      </c>
      <c r="AI43" s="325">
        <v>44.3</v>
      </c>
      <c r="AJ43" s="325">
        <v>29.2</v>
      </c>
      <c r="AK43" s="325">
        <v>44.1</v>
      </c>
      <c r="AL43" s="279" t="s">
        <v>88</v>
      </c>
    </row>
    <row r="44" spans="4:38" ht="10.199999999999999" customHeight="1" x14ac:dyDescent="0.3"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287"/>
      <c r="Q44" s="326"/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280"/>
    </row>
    <row r="45" spans="4:38" ht="10.199999999999999" customHeight="1" x14ac:dyDescent="0.3"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286" t="s">
        <v>101</v>
      </c>
      <c r="P45" s="325">
        <v>19.600000000000001</v>
      </c>
      <c r="Q45" s="325">
        <v>26.8</v>
      </c>
      <c r="R45" s="325">
        <v>41.6</v>
      </c>
      <c r="S45" s="325">
        <v>21.6</v>
      </c>
      <c r="T45" s="325">
        <v>29.8</v>
      </c>
      <c r="U45" s="325">
        <v>13</v>
      </c>
      <c r="V45" s="325">
        <v>9.9</v>
      </c>
      <c r="W45" s="325">
        <v>23.3</v>
      </c>
      <c r="X45" s="325">
        <v>36.700000000000003</v>
      </c>
      <c r="Y45" s="325">
        <v>29.7</v>
      </c>
      <c r="Z45" s="325">
        <v>22</v>
      </c>
      <c r="AA45" s="325">
        <v>18.8</v>
      </c>
      <c r="AB45" s="325">
        <v>23.1</v>
      </c>
      <c r="AC45" s="325">
        <v>27.3</v>
      </c>
      <c r="AD45" s="325">
        <v>39.700000000000003</v>
      </c>
      <c r="AE45" s="325">
        <v>30.9</v>
      </c>
      <c r="AF45" s="325">
        <v>22.2</v>
      </c>
      <c r="AG45" s="325">
        <v>25.6</v>
      </c>
      <c r="AH45" s="325">
        <v>34.799999999999997</v>
      </c>
      <c r="AI45" s="325">
        <v>47.5</v>
      </c>
      <c r="AJ45" s="325">
        <v>10.199999999999999</v>
      </c>
      <c r="AK45" s="325">
        <v>42.3</v>
      </c>
      <c r="AL45" s="279" t="s">
        <v>88</v>
      </c>
    </row>
    <row r="46" spans="4:38" ht="10.199999999999999" customHeight="1" x14ac:dyDescent="0.3"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287"/>
      <c r="P46" s="326"/>
      <c r="Q46" s="326"/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  <c r="AG46" s="326"/>
      <c r="AH46" s="326"/>
      <c r="AI46" s="326"/>
      <c r="AJ46" s="326"/>
      <c r="AK46" s="326"/>
      <c r="AL46" s="280"/>
    </row>
    <row r="47" spans="4:38" ht="10.199999999999999" customHeight="1" x14ac:dyDescent="0.3"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286" t="s">
        <v>102</v>
      </c>
      <c r="O47" s="325">
        <v>9.1999999999999993</v>
      </c>
      <c r="P47" s="325">
        <v>22.1</v>
      </c>
      <c r="Q47" s="325">
        <v>29.3</v>
      </c>
      <c r="R47" s="325">
        <v>44.3</v>
      </c>
      <c r="S47" s="325">
        <v>12.6</v>
      </c>
      <c r="T47" s="325">
        <v>21.1</v>
      </c>
      <c r="U47" s="325">
        <v>6.7</v>
      </c>
      <c r="V47" s="325">
        <v>10.7</v>
      </c>
      <c r="W47" s="325">
        <v>27</v>
      </c>
      <c r="X47" s="325">
        <v>40.299999999999997</v>
      </c>
      <c r="Y47" s="325">
        <v>21</v>
      </c>
      <c r="Z47" s="325">
        <v>15.7</v>
      </c>
      <c r="AA47" s="325">
        <v>14.9</v>
      </c>
      <c r="AB47" s="325">
        <v>23.4</v>
      </c>
      <c r="AC47" s="325">
        <v>30.9</v>
      </c>
      <c r="AD47" s="325">
        <v>35.799999999999997</v>
      </c>
      <c r="AE47" s="325">
        <v>24.6</v>
      </c>
      <c r="AF47" s="325">
        <v>16.3</v>
      </c>
      <c r="AG47" s="325">
        <v>19.7</v>
      </c>
      <c r="AH47" s="325">
        <v>28.5</v>
      </c>
      <c r="AI47" s="325">
        <v>41.2</v>
      </c>
      <c r="AJ47" s="325">
        <v>12.9</v>
      </c>
      <c r="AK47" s="325">
        <v>36</v>
      </c>
      <c r="AL47" s="279" t="s">
        <v>88</v>
      </c>
    </row>
    <row r="48" spans="4:38" ht="10.199999999999999" customHeight="1" x14ac:dyDescent="0.3"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287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280"/>
    </row>
    <row r="49" spans="4:38" ht="10.199999999999999" customHeight="1" x14ac:dyDescent="0.3">
      <c r="D49" s="97"/>
      <c r="E49" s="97"/>
      <c r="F49" s="97"/>
      <c r="G49" s="97"/>
      <c r="H49" s="97"/>
      <c r="I49" s="97"/>
      <c r="J49" s="97"/>
      <c r="K49" s="97"/>
      <c r="L49" s="97"/>
      <c r="M49" s="286" t="s">
        <v>103</v>
      </c>
      <c r="N49" s="325">
        <v>38.200000000000003</v>
      </c>
      <c r="O49" s="325">
        <v>34.6</v>
      </c>
      <c r="P49" s="325">
        <v>21.3</v>
      </c>
      <c r="Q49" s="325">
        <v>15.7</v>
      </c>
      <c r="R49" s="325">
        <v>15.4</v>
      </c>
      <c r="S49" s="325">
        <v>49.3</v>
      </c>
      <c r="T49" s="325">
        <v>57.5</v>
      </c>
      <c r="U49" s="325">
        <v>30.8</v>
      </c>
      <c r="V49" s="325">
        <v>27</v>
      </c>
      <c r="W49" s="325">
        <v>16.3</v>
      </c>
      <c r="X49" s="325">
        <v>18.399999999999999</v>
      </c>
      <c r="Y49" s="325">
        <v>49.7</v>
      </c>
      <c r="Z49" s="325">
        <v>40.1</v>
      </c>
      <c r="AA49" s="325">
        <v>22</v>
      </c>
      <c r="AB49" s="325">
        <v>20.9</v>
      </c>
      <c r="AC49" s="325">
        <v>17.399999999999999</v>
      </c>
      <c r="AD49" s="325">
        <v>23.4</v>
      </c>
      <c r="AE49" s="325">
        <v>47.8</v>
      </c>
      <c r="AF49" s="325">
        <v>34.1</v>
      </c>
      <c r="AG49" s="325">
        <v>31</v>
      </c>
      <c r="AH49" s="325">
        <v>24.9</v>
      </c>
      <c r="AI49" s="325">
        <v>32.9</v>
      </c>
      <c r="AJ49" s="325">
        <v>44.5</v>
      </c>
      <c r="AK49" s="325">
        <v>34.799999999999997</v>
      </c>
      <c r="AL49" s="279" t="s">
        <v>88</v>
      </c>
    </row>
    <row r="50" spans="4:38" ht="10.199999999999999" customHeight="1" x14ac:dyDescent="0.3">
      <c r="D50" s="97"/>
      <c r="E50" s="97"/>
      <c r="F50" s="97"/>
      <c r="G50" s="97"/>
      <c r="H50" s="97"/>
      <c r="I50" s="97"/>
      <c r="J50" s="97"/>
      <c r="K50" s="97"/>
      <c r="L50" s="97"/>
      <c r="M50" s="287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280"/>
    </row>
    <row r="51" spans="4:38" ht="10.199999999999999" customHeight="1" x14ac:dyDescent="0.3">
      <c r="D51" s="97"/>
      <c r="E51" s="97"/>
      <c r="F51" s="97"/>
      <c r="G51" s="97"/>
      <c r="H51" s="97"/>
      <c r="I51" s="97"/>
      <c r="J51" s="97"/>
      <c r="K51" s="97"/>
      <c r="L51" s="286" t="s">
        <v>104</v>
      </c>
      <c r="M51" s="325">
        <v>25.6</v>
      </c>
      <c r="N51" s="325">
        <v>38.799999999999997</v>
      </c>
      <c r="O51" s="325">
        <v>35.4</v>
      </c>
      <c r="P51" s="325">
        <v>17.7</v>
      </c>
      <c r="Q51" s="325">
        <v>11.3</v>
      </c>
      <c r="R51" s="325">
        <v>38</v>
      </c>
      <c r="S51" s="325">
        <v>50.4</v>
      </c>
      <c r="T51" s="325">
        <v>58.6</v>
      </c>
      <c r="U51" s="325">
        <v>37.700000000000003</v>
      </c>
      <c r="V51" s="325">
        <v>28.8</v>
      </c>
      <c r="W51" s="325">
        <v>25.6</v>
      </c>
      <c r="X51" s="325">
        <v>41</v>
      </c>
      <c r="Y51" s="325">
        <v>54.8</v>
      </c>
      <c r="Z51" s="325">
        <v>46.6</v>
      </c>
      <c r="AA51" s="325">
        <v>34</v>
      </c>
      <c r="AB51" s="325">
        <v>36.1</v>
      </c>
      <c r="AC51" s="325">
        <v>34.4</v>
      </c>
      <c r="AD51" s="325">
        <v>52.5</v>
      </c>
      <c r="AE51" s="325">
        <v>55.6</v>
      </c>
      <c r="AF51" s="325">
        <v>46.5</v>
      </c>
      <c r="AG51" s="325">
        <v>44.8</v>
      </c>
      <c r="AH51" s="325">
        <v>47.7</v>
      </c>
      <c r="AI51" s="325">
        <v>55.5</v>
      </c>
      <c r="AJ51" s="325">
        <v>46.3</v>
      </c>
      <c r="AK51" s="325">
        <v>61.2</v>
      </c>
      <c r="AL51" s="279" t="s">
        <v>88</v>
      </c>
    </row>
    <row r="52" spans="4:38" ht="10.199999999999999" customHeight="1" x14ac:dyDescent="0.3">
      <c r="D52" s="97"/>
      <c r="E52" s="97"/>
      <c r="F52" s="97"/>
      <c r="G52" s="97"/>
      <c r="H52" s="97"/>
      <c r="I52" s="97"/>
      <c r="J52" s="97"/>
      <c r="K52" s="97"/>
      <c r="L52" s="287"/>
      <c r="M52" s="326"/>
      <c r="N52" s="326"/>
      <c r="O52" s="326"/>
      <c r="P52" s="326"/>
      <c r="Q52" s="326"/>
      <c r="R52" s="326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  <c r="AG52" s="326"/>
      <c r="AH52" s="326"/>
      <c r="AI52" s="326"/>
      <c r="AJ52" s="326"/>
      <c r="AK52" s="326"/>
      <c r="AL52" s="280"/>
    </row>
    <row r="53" spans="4:38" ht="10.199999999999999" customHeight="1" x14ac:dyDescent="0.3">
      <c r="D53" s="97"/>
      <c r="E53" s="97"/>
      <c r="F53" s="97"/>
      <c r="G53" s="97"/>
      <c r="H53" s="97"/>
      <c r="I53" s="97"/>
      <c r="J53" s="97"/>
      <c r="K53" s="286" t="s">
        <v>105</v>
      </c>
      <c r="L53" s="325">
        <v>24.7</v>
      </c>
      <c r="M53" s="325">
        <v>43.8</v>
      </c>
      <c r="N53" s="325">
        <v>30</v>
      </c>
      <c r="O53" s="325">
        <v>22</v>
      </c>
      <c r="P53" s="325">
        <v>30.1</v>
      </c>
      <c r="Q53" s="325">
        <v>29.4</v>
      </c>
      <c r="R53" s="325">
        <v>58.6</v>
      </c>
      <c r="S53" s="325">
        <v>39.299999999999997</v>
      </c>
      <c r="T53" s="325">
        <v>42.1</v>
      </c>
      <c r="U53" s="325">
        <v>32.799999999999997</v>
      </c>
      <c r="V53" s="325">
        <v>26.8</v>
      </c>
      <c r="W53" s="325">
        <v>39</v>
      </c>
      <c r="X53" s="325">
        <v>51.5</v>
      </c>
      <c r="Y53" s="325">
        <v>49.1</v>
      </c>
      <c r="Z53" s="325">
        <v>42.7</v>
      </c>
      <c r="AA53" s="325">
        <v>35.299999999999997</v>
      </c>
      <c r="AB53" s="325">
        <v>38.6</v>
      </c>
      <c r="AC53" s="325">
        <v>42.3</v>
      </c>
      <c r="AD53" s="325">
        <v>55.8</v>
      </c>
      <c r="AE53" s="325">
        <v>51.7</v>
      </c>
      <c r="AF53" s="325">
        <v>43</v>
      </c>
      <c r="AG53" s="325">
        <v>52.8</v>
      </c>
      <c r="AH53" s="325">
        <v>50.9</v>
      </c>
      <c r="AI53" s="325">
        <v>63.7</v>
      </c>
      <c r="AJ53" s="325">
        <v>18.5</v>
      </c>
      <c r="AK53" s="325">
        <v>63.5</v>
      </c>
      <c r="AL53" s="279" t="s">
        <v>88</v>
      </c>
    </row>
    <row r="54" spans="4:38" ht="10.199999999999999" customHeight="1" x14ac:dyDescent="0.3">
      <c r="D54" s="97"/>
      <c r="E54" s="97"/>
      <c r="F54" s="97"/>
      <c r="G54" s="97"/>
      <c r="H54" s="97"/>
      <c r="I54" s="97"/>
      <c r="J54" s="97"/>
      <c r="K54" s="287"/>
      <c r="L54" s="326"/>
      <c r="M54" s="326"/>
      <c r="N54" s="326"/>
      <c r="O54" s="326"/>
      <c r="P54" s="326"/>
      <c r="Q54" s="326"/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  <c r="AG54" s="326"/>
      <c r="AH54" s="326"/>
      <c r="AI54" s="326"/>
      <c r="AJ54" s="326"/>
      <c r="AK54" s="326"/>
      <c r="AL54" s="280"/>
    </row>
    <row r="55" spans="4:38" ht="10.199999999999999" customHeight="1" x14ac:dyDescent="0.3">
      <c r="D55" s="97"/>
      <c r="E55" s="97"/>
      <c r="F55" s="97"/>
      <c r="G55" s="97"/>
      <c r="H55" s="97"/>
      <c r="I55" s="97"/>
      <c r="J55" s="286" t="s">
        <v>106</v>
      </c>
      <c r="K55" s="325">
        <v>30.1</v>
      </c>
      <c r="L55" s="325">
        <v>44</v>
      </c>
      <c r="M55" s="325">
        <v>42.2</v>
      </c>
      <c r="N55" s="327">
        <v>5.6</v>
      </c>
      <c r="O55" s="325">
        <v>13.9</v>
      </c>
      <c r="P55" s="325">
        <v>26.9</v>
      </c>
      <c r="Q55" s="325">
        <v>34.1</v>
      </c>
      <c r="R55" s="325">
        <v>49</v>
      </c>
      <c r="S55" s="325">
        <v>9.3000000000000007</v>
      </c>
      <c r="T55" s="325">
        <v>15.4</v>
      </c>
      <c r="U55" s="325">
        <v>10.8</v>
      </c>
      <c r="V55" s="325">
        <v>15.8</v>
      </c>
      <c r="W55" s="325">
        <v>30.9</v>
      </c>
      <c r="X55" s="325">
        <v>43.4</v>
      </c>
      <c r="Y55" s="325">
        <v>19.7</v>
      </c>
      <c r="Z55" s="325">
        <v>15.6</v>
      </c>
      <c r="AA55" s="325">
        <v>18.899999999999999</v>
      </c>
      <c r="AB55" s="325">
        <v>28.1</v>
      </c>
      <c r="AC55" s="325">
        <v>35.700000000000003</v>
      </c>
      <c r="AD55" s="325">
        <v>40.5</v>
      </c>
      <c r="AE55" s="325">
        <v>26.4</v>
      </c>
      <c r="AF55" s="325">
        <v>21</v>
      </c>
      <c r="AG55" s="325">
        <v>25</v>
      </c>
      <c r="AH55" s="325">
        <v>33.299999999999997</v>
      </c>
      <c r="AI55" s="325">
        <v>45.9</v>
      </c>
      <c r="AJ55" s="325">
        <v>10.5</v>
      </c>
      <c r="AK55" s="325">
        <v>40.799999999999997</v>
      </c>
      <c r="AL55" s="279" t="s">
        <v>88</v>
      </c>
    </row>
    <row r="56" spans="4:38" ht="10.199999999999999" customHeight="1" x14ac:dyDescent="0.3">
      <c r="D56" s="97"/>
      <c r="E56" s="97"/>
      <c r="F56" s="97"/>
      <c r="G56" s="97"/>
      <c r="H56" s="97"/>
      <c r="I56" s="97"/>
      <c r="J56" s="287"/>
      <c r="K56" s="326"/>
      <c r="L56" s="326"/>
      <c r="M56" s="326"/>
      <c r="N56" s="328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6"/>
      <c r="AJ56" s="326"/>
      <c r="AK56" s="326"/>
      <c r="AL56" s="280"/>
    </row>
    <row r="57" spans="4:38" ht="10.199999999999999" customHeight="1" x14ac:dyDescent="0.3">
      <c r="D57" s="97"/>
      <c r="E57" s="97"/>
      <c r="F57" s="97"/>
      <c r="G57" s="97"/>
      <c r="H57" s="97"/>
      <c r="I57" s="286" t="s">
        <v>107</v>
      </c>
      <c r="J57" s="325">
        <v>57.5</v>
      </c>
      <c r="K57" s="325">
        <v>52.5</v>
      </c>
      <c r="L57" s="325">
        <v>34.4</v>
      </c>
      <c r="M57" s="325">
        <v>34.9</v>
      </c>
      <c r="N57" s="325">
        <v>52.8</v>
      </c>
      <c r="O57" s="325">
        <v>49.3</v>
      </c>
      <c r="P57" s="325">
        <v>31.6</v>
      </c>
      <c r="Q57" s="325">
        <v>24.4</v>
      </c>
      <c r="R57" s="325">
        <v>47.2</v>
      </c>
      <c r="S57" s="325">
        <v>64.400000000000006</v>
      </c>
      <c r="T57" s="325">
        <v>72.599999999999994</v>
      </c>
      <c r="U57" s="325">
        <v>51.3</v>
      </c>
      <c r="V57" s="325">
        <v>42.5</v>
      </c>
      <c r="W57" s="325">
        <v>39.5</v>
      </c>
      <c r="X57" s="325">
        <v>50.2</v>
      </c>
      <c r="Y57" s="325">
        <v>69.900000000000006</v>
      </c>
      <c r="Z57" s="325">
        <v>60.3</v>
      </c>
      <c r="AA57" s="325">
        <v>46</v>
      </c>
      <c r="AB57" s="325">
        <v>46.6</v>
      </c>
      <c r="AC57" s="325">
        <v>45.4</v>
      </c>
      <c r="AD57" s="325">
        <v>55.5</v>
      </c>
      <c r="AE57" s="325">
        <v>69.2</v>
      </c>
      <c r="AF57" s="325">
        <v>60.1</v>
      </c>
      <c r="AG57" s="325">
        <v>57.5</v>
      </c>
      <c r="AH57" s="325">
        <v>53.2</v>
      </c>
      <c r="AI57" s="325">
        <v>65.099999999999994</v>
      </c>
      <c r="AJ57" s="325">
        <v>59.9</v>
      </c>
      <c r="AK57" s="325">
        <v>74.8</v>
      </c>
      <c r="AL57" s="279" t="s">
        <v>88</v>
      </c>
    </row>
    <row r="58" spans="4:38" ht="10.199999999999999" customHeight="1" x14ac:dyDescent="0.3">
      <c r="D58" s="97"/>
      <c r="E58" s="97"/>
      <c r="F58" s="97"/>
      <c r="G58" s="97"/>
      <c r="H58" s="97"/>
      <c r="I58" s="341"/>
      <c r="J58" s="326"/>
      <c r="K58" s="326"/>
      <c r="L58" s="326"/>
      <c r="M58" s="326"/>
      <c r="N58" s="326"/>
      <c r="O58" s="326"/>
      <c r="P58" s="326"/>
      <c r="Q58" s="326"/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280"/>
    </row>
    <row r="59" spans="4:38" ht="10.199999999999999" customHeight="1" x14ac:dyDescent="0.3">
      <c r="D59" s="97"/>
      <c r="E59" s="97"/>
      <c r="F59" s="97"/>
      <c r="G59" s="97"/>
      <c r="H59" s="286" t="s">
        <v>108</v>
      </c>
      <c r="I59" s="325">
        <v>55.9</v>
      </c>
      <c r="J59" s="325">
        <v>11.7</v>
      </c>
      <c r="K59" s="325">
        <v>20.2</v>
      </c>
      <c r="L59" s="325">
        <v>42.2</v>
      </c>
      <c r="M59" s="325">
        <v>40.4</v>
      </c>
      <c r="N59" s="325">
        <v>8.8000000000000007</v>
      </c>
      <c r="O59" s="327">
        <v>5.7</v>
      </c>
      <c r="P59" s="325">
        <v>25.2</v>
      </c>
      <c r="Q59" s="325">
        <v>32.299999999999997</v>
      </c>
      <c r="R59" s="325">
        <v>48.3</v>
      </c>
      <c r="S59" s="325">
        <v>20.100000000000001</v>
      </c>
      <c r="T59" s="325">
        <v>26.5</v>
      </c>
      <c r="U59" s="325">
        <v>14.8</v>
      </c>
      <c r="V59" s="325">
        <v>13.8</v>
      </c>
      <c r="W59" s="325">
        <v>29.2</v>
      </c>
      <c r="X59" s="325">
        <v>41.7</v>
      </c>
      <c r="Y59" s="325">
        <v>28.7</v>
      </c>
      <c r="Z59" s="325">
        <v>25.6</v>
      </c>
      <c r="AA59" s="325">
        <v>22.2</v>
      </c>
      <c r="AB59" s="325">
        <v>26.4</v>
      </c>
      <c r="AC59" s="325">
        <v>33.9</v>
      </c>
      <c r="AD59" s="325">
        <v>45.7</v>
      </c>
      <c r="AE59" s="325">
        <v>34.299999999999997</v>
      </c>
      <c r="AF59" s="325">
        <v>24.4</v>
      </c>
      <c r="AG59" s="325">
        <v>33.1</v>
      </c>
      <c r="AH59" s="325">
        <v>38.200000000000003</v>
      </c>
      <c r="AI59" s="325">
        <v>54</v>
      </c>
      <c r="AJ59" s="327">
        <f>5.7</f>
        <v>5.7</v>
      </c>
      <c r="AK59" s="325">
        <v>45.7</v>
      </c>
      <c r="AL59" s="279" t="s">
        <v>88</v>
      </c>
    </row>
    <row r="60" spans="4:38" ht="10.199999999999999" customHeight="1" x14ac:dyDescent="0.3">
      <c r="D60" s="97"/>
      <c r="E60" s="97"/>
      <c r="F60" s="97"/>
      <c r="G60" s="97"/>
      <c r="H60" s="287"/>
      <c r="I60" s="326"/>
      <c r="J60" s="326"/>
      <c r="K60" s="326"/>
      <c r="L60" s="326"/>
      <c r="M60" s="326"/>
      <c r="N60" s="326"/>
      <c r="O60" s="328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  <c r="AG60" s="326"/>
      <c r="AH60" s="326"/>
      <c r="AI60" s="326"/>
      <c r="AJ60" s="328"/>
      <c r="AK60" s="326"/>
      <c r="AL60" s="280"/>
    </row>
    <row r="61" spans="4:38" ht="10.199999999999999" customHeight="1" x14ac:dyDescent="0.3">
      <c r="D61" s="97"/>
      <c r="E61" s="97"/>
      <c r="F61" s="97"/>
      <c r="G61" s="286" t="s">
        <v>109</v>
      </c>
      <c r="H61" s="325">
        <v>12.4</v>
      </c>
      <c r="I61" s="325">
        <v>66.7</v>
      </c>
      <c r="J61" s="325">
        <v>22.3</v>
      </c>
      <c r="K61" s="325">
        <v>18.899999999999999</v>
      </c>
      <c r="L61" s="325">
        <v>53</v>
      </c>
      <c r="M61" s="325">
        <v>52.2</v>
      </c>
      <c r="N61" s="325">
        <v>21.4</v>
      </c>
      <c r="O61" s="325">
        <v>18</v>
      </c>
      <c r="P61" s="325">
        <v>35.9</v>
      </c>
      <c r="Q61" s="325">
        <v>43.1</v>
      </c>
      <c r="R61" s="325">
        <v>59.1</v>
      </c>
      <c r="S61" s="325">
        <v>27.3</v>
      </c>
      <c r="T61" s="325">
        <v>31.8</v>
      </c>
      <c r="U61" s="325">
        <v>28.6</v>
      </c>
      <c r="V61" s="325">
        <v>24.5</v>
      </c>
      <c r="W61" s="325">
        <v>39.9</v>
      </c>
      <c r="X61" s="325">
        <v>53.4</v>
      </c>
      <c r="Y61" s="325">
        <v>39.200000000000003</v>
      </c>
      <c r="Z61" s="325">
        <v>35.1</v>
      </c>
      <c r="AA61" s="325">
        <v>32.9</v>
      </c>
      <c r="AB61" s="325">
        <v>37.200000000000003</v>
      </c>
      <c r="AC61" s="325">
        <v>45.3</v>
      </c>
      <c r="AD61" s="325">
        <v>54.7</v>
      </c>
      <c r="AE61" s="325">
        <v>43.5</v>
      </c>
      <c r="AF61" s="325">
        <v>38.1</v>
      </c>
      <c r="AG61" s="325">
        <v>39.1</v>
      </c>
      <c r="AH61" s="325">
        <v>47.4</v>
      </c>
      <c r="AI61" s="325">
        <v>60.1</v>
      </c>
      <c r="AJ61" s="325">
        <v>9.5</v>
      </c>
      <c r="AK61" s="325">
        <v>54.9</v>
      </c>
      <c r="AL61" s="279" t="s">
        <v>88</v>
      </c>
    </row>
    <row r="62" spans="4:38" ht="10.199999999999999" customHeight="1" x14ac:dyDescent="0.3">
      <c r="D62" s="97"/>
      <c r="E62" s="97"/>
      <c r="F62" s="97"/>
      <c r="G62" s="287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280"/>
    </row>
    <row r="63" spans="4:38" ht="10.199999999999999" customHeight="1" x14ac:dyDescent="0.3">
      <c r="D63" s="97"/>
      <c r="E63" s="97"/>
      <c r="F63" s="286" t="s">
        <v>110</v>
      </c>
      <c r="G63" s="325">
        <v>17.100000000000001</v>
      </c>
      <c r="H63" s="325">
        <v>24.5</v>
      </c>
      <c r="I63" s="325">
        <v>69.2</v>
      </c>
      <c r="J63" s="325">
        <v>34.299999999999997</v>
      </c>
      <c r="K63" s="325">
        <v>17.899999999999999</v>
      </c>
      <c r="L63" s="325">
        <v>41.5</v>
      </c>
      <c r="M63" s="325">
        <v>53.6</v>
      </c>
      <c r="N63" s="325">
        <v>39.1</v>
      </c>
      <c r="O63" s="325">
        <v>30.7</v>
      </c>
      <c r="P63" s="325">
        <v>38.5</v>
      </c>
      <c r="Q63" s="325">
        <v>45.7</v>
      </c>
      <c r="R63" s="325">
        <v>60.5</v>
      </c>
      <c r="S63" s="325">
        <v>41.1</v>
      </c>
      <c r="T63" s="325">
        <v>43.9</v>
      </c>
      <c r="U63" s="325">
        <v>40.799999999999997</v>
      </c>
      <c r="V63" s="325">
        <v>32.6</v>
      </c>
      <c r="W63" s="325">
        <v>42.4</v>
      </c>
      <c r="X63" s="325">
        <v>54.8</v>
      </c>
      <c r="Y63" s="325">
        <v>49.3</v>
      </c>
      <c r="Z63" s="325">
        <v>47.2</v>
      </c>
      <c r="AA63" s="325">
        <v>38.9</v>
      </c>
      <c r="AB63" s="325">
        <v>42.2</v>
      </c>
      <c r="AC63" s="325">
        <v>46.8</v>
      </c>
      <c r="AD63" s="325">
        <v>59.5</v>
      </c>
      <c r="AE63" s="325">
        <v>56.1</v>
      </c>
      <c r="AF63" s="325">
        <v>48.5</v>
      </c>
      <c r="AG63" s="325">
        <v>49.2</v>
      </c>
      <c r="AH63" s="325">
        <v>54.6</v>
      </c>
      <c r="AI63" s="325">
        <v>67.400000000000006</v>
      </c>
      <c r="AJ63" s="325">
        <v>19.899999999999999</v>
      </c>
      <c r="AK63" s="325">
        <v>67.2</v>
      </c>
      <c r="AL63" s="279" t="s">
        <v>88</v>
      </c>
    </row>
    <row r="64" spans="4:38" ht="10.199999999999999" customHeight="1" x14ac:dyDescent="0.3">
      <c r="D64" s="97"/>
      <c r="E64" s="97"/>
      <c r="F64" s="287"/>
      <c r="G64" s="326"/>
      <c r="H64" s="326"/>
      <c r="I64" s="326"/>
      <c r="J64" s="326"/>
      <c r="K64" s="326"/>
      <c r="L64" s="326"/>
      <c r="M64" s="326"/>
      <c r="N64" s="326"/>
      <c r="O64" s="326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280"/>
    </row>
    <row r="65" spans="1:38" ht="10.199999999999999" customHeight="1" x14ac:dyDescent="0.3">
      <c r="D65" s="97"/>
      <c r="E65" s="286" t="s">
        <v>111</v>
      </c>
      <c r="F65" s="325">
        <v>60.8</v>
      </c>
      <c r="G65" s="325">
        <v>54.4</v>
      </c>
      <c r="H65" s="325">
        <v>45.1</v>
      </c>
      <c r="I65" s="325">
        <v>66.400000000000006</v>
      </c>
      <c r="J65" s="325">
        <v>40.200000000000003</v>
      </c>
      <c r="K65" s="325">
        <v>62.9</v>
      </c>
      <c r="L65" s="325">
        <v>54.8</v>
      </c>
      <c r="M65" s="325">
        <v>32.5</v>
      </c>
      <c r="N65" s="325">
        <v>35.5</v>
      </c>
      <c r="O65" s="325">
        <v>41</v>
      </c>
      <c r="P65" s="325">
        <v>37.700000000000003</v>
      </c>
      <c r="Q65" s="325">
        <v>45.2</v>
      </c>
      <c r="R65" s="325">
        <v>17.8</v>
      </c>
      <c r="S65" s="325">
        <v>40.1</v>
      </c>
      <c r="T65" s="325">
        <v>41.7</v>
      </c>
      <c r="U65" s="325">
        <v>28.9</v>
      </c>
      <c r="V65" s="325">
        <v>34.200000000000003</v>
      </c>
      <c r="W65" s="325">
        <v>25.2</v>
      </c>
      <c r="X65" s="325">
        <v>11.6</v>
      </c>
      <c r="Y65" s="325">
        <v>32.9</v>
      </c>
      <c r="Z65" s="325">
        <v>25</v>
      </c>
      <c r="AA65" s="325">
        <v>26.4</v>
      </c>
      <c r="AB65" s="325">
        <v>16.600000000000001</v>
      </c>
      <c r="AC65" s="325">
        <v>13.2</v>
      </c>
      <c r="AD65" s="327">
        <f>7.1</f>
        <v>7.1</v>
      </c>
      <c r="AE65" s="325">
        <v>25.3</v>
      </c>
      <c r="AF65" s="325">
        <v>18.600000000000001</v>
      </c>
      <c r="AG65" s="325">
        <v>15.3</v>
      </c>
      <c r="AH65" s="325">
        <v>6.5</v>
      </c>
      <c r="AI65" s="325">
        <v>11.8</v>
      </c>
      <c r="AJ65" s="325">
        <v>46.9</v>
      </c>
      <c r="AK65" s="327">
        <f>5.1</f>
        <v>5.0999999999999996</v>
      </c>
      <c r="AL65" s="279" t="s">
        <v>88</v>
      </c>
    </row>
    <row r="66" spans="1:38" ht="10.199999999999999" customHeight="1" x14ac:dyDescent="0.3">
      <c r="D66" s="97"/>
      <c r="E66" s="287"/>
      <c r="F66" s="326"/>
      <c r="G66" s="326"/>
      <c r="H66" s="326"/>
      <c r="I66" s="326"/>
      <c r="J66" s="326"/>
      <c r="K66" s="326"/>
      <c r="L66" s="326"/>
      <c r="M66" s="326"/>
      <c r="N66" s="326"/>
      <c r="O66" s="326"/>
      <c r="P66" s="326"/>
      <c r="Q66" s="326"/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8"/>
      <c r="AE66" s="326"/>
      <c r="AF66" s="326"/>
      <c r="AG66" s="326"/>
      <c r="AH66" s="326"/>
      <c r="AI66" s="326"/>
      <c r="AJ66" s="326"/>
      <c r="AK66" s="328"/>
      <c r="AL66" s="280"/>
    </row>
    <row r="67" spans="1:38" ht="10.199999999999999" customHeight="1" x14ac:dyDescent="0.3">
      <c r="D67" s="286" t="s">
        <v>112</v>
      </c>
      <c r="E67" s="325">
        <v>5.7</v>
      </c>
      <c r="F67" s="325">
        <v>71.2</v>
      </c>
      <c r="G67" s="325">
        <v>58.2</v>
      </c>
      <c r="H67" s="325">
        <v>49.7</v>
      </c>
      <c r="I67" s="325">
        <v>71</v>
      </c>
      <c r="J67" s="325">
        <v>44.8</v>
      </c>
      <c r="K67" s="325">
        <v>70.7</v>
      </c>
      <c r="L67" s="325">
        <v>59.4</v>
      </c>
      <c r="M67" s="325">
        <v>40</v>
      </c>
      <c r="N67" s="325">
        <v>39.299999999999997</v>
      </c>
      <c r="O67" s="325">
        <v>46.3</v>
      </c>
      <c r="P67" s="325">
        <v>48.1</v>
      </c>
      <c r="Q67" s="325">
        <v>49.5</v>
      </c>
      <c r="R67" s="325">
        <v>22.4</v>
      </c>
      <c r="S67" s="325">
        <v>39.9</v>
      </c>
      <c r="T67" s="325">
        <v>42.2</v>
      </c>
      <c r="U67" s="325">
        <v>31.9</v>
      </c>
      <c r="V67" s="325">
        <v>46</v>
      </c>
      <c r="W67" s="325">
        <v>30.2</v>
      </c>
      <c r="X67" s="325">
        <v>16.100000000000001</v>
      </c>
      <c r="Y67" s="325">
        <v>33.299999999999997</v>
      </c>
      <c r="Z67" s="325">
        <v>28.6</v>
      </c>
      <c r="AA67" s="325">
        <v>30.9</v>
      </c>
      <c r="AB67" s="325">
        <v>21.2</v>
      </c>
      <c r="AC67" s="325">
        <v>17.8</v>
      </c>
      <c r="AD67" s="325">
        <v>11.7</v>
      </c>
      <c r="AE67" s="325">
        <v>25.7</v>
      </c>
      <c r="AF67" s="325">
        <v>21.8</v>
      </c>
      <c r="AG67" s="325">
        <v>18.5</v>
      </c>
      <c r="AH67" s="325">
        <v>11.1</v>
      </c>
      <c r="AI67" s="325">
        <v>12.1</v>
      </c>
      <c r="AJ67" s="325">
        <v>49.9</v>
      </c>
      <c r="AK67" s="325"/>
      <c r="AL67" s="279" t="s">
        <v>88</v>
      </c>
    </row>
    <row r="68" spans="1:38" ht="10.199999999999999" customHeight="1" x14ac:dyDescent="0.3">
      <c r="D68" s="287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  <c r="P68" s="326"/>
      <c r="Q68" s="326"/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  <c r="AG68" s="326"/>
      <c r="AH68" s="326"/>
      <c r="AI68" s="326"/>
      <c r="AJ68" s="326"/>
      <c r="AK68" s="326"/>
      <c r="AL68" s="280"/>
    </row>
    <row r="69" spans="1:38" ht="10.199999999999999" customHeight="1" x14ac:dyDescent="0.3">
      <c r="C69" s="281" t="s">
        <v>113</v>
      </c>
      <c r="D69" s="325">
        <v>14.9</v>
      </c>
      <c r="E69" s="325">
        <v>14.6</v>
      </c>
      <c r="F69" s="325">
        <v>67</v>
      </c>
      <c r="G69" s="325">
        <v>48</v>
      </c>
      <c r="H69" s="325">
        <v>13.2</v>
      </c>
      <c r="I69" s="325">
        <v>66.8</v>
      </c>
      <c r="J69" s="325">
        <v>30.9</v>
      </c>
      <c r="K69" s="325">
        <v>58</v>
      </c>
      <c r="L69" s="325">
        <v>59.1</v>
      </c>
      <c r="M69" s="325">
        <v>40.299999999999997</v>
      </c>
      <c r="N69" s="325">
        <v>28.1</v>
      </c>
      <c r="O69" s="325">
        <v>34</v>
      </c>
      <c r="P69" s="325">
        <v>42</v>
      </c>
      <c r="Q69" s="325">
        <v>45.6</v>
      </c>
      <c r="R69" s="325">
        <v>31.7</v>
      </c>
      <c r="S69" s="325">
        <v>25.6</v>
      </c>
      <c r="T69" s="325">
        <v>28</v>
      </c>
      <c r="U69" s="325">
        <v>22.6</v>
      </c>
      <c r="V69" s="325">
        <v>38.200000000000003</v>
      </c>
      <c r="W69" s="325">
        <v>31.1</v>
      </c>
      <c r="X69" s="325">
        <v>25.4</v>
      </c>
      <c r="Y69" s="325">
        <v>19.2</v>
      </c>
      <c r="Z69" s="325">
        <v>14.4</v>
      </c>
      <c r="AA69" s="325">
        <v>23.8</v>
      </c>
      <c r="AB69" s="325">
        <v>22.4</v>
      </c>
      <c r="AC69" s="325">
        <v>24.5</v>
      </c>
      <c r="AD69" s="325">
        <v>20.9</v>
      </c>
      <c r="AE69" s="325">
        <v>11.5</v>
      </c>
      <c r="AF69" s="325">
        <v>12.8</v>
      </c>
      <c r="AG69" s="325">
        <v>12.3</v>
      </c>
      <c r="AH69" s="325">
        <v>14.6</v>
      </c>
      <c r="AI69" s="325">
        <v>24.9</v>
      </c>
      <c r="AJ69" s="325">
        <v>40.9</v>
      </c>
      <c r="AK69" s="325">
        <v>10.4</v>
      </c>
      <c r="AL69" s="279" t="s">
        <v>88</v>
      </c>
    </row>
    <row r="70" spans="1:38" ht="10.199999999999999" customHeight="1" x14ac:dyDescent="0.3">
      <c r="C70" s="282"/>
      <c r="D70" s="326"/>
      <c r="E70" s="326"/>
      <c r="F70" s="326"/>
      <c r="G70" s="326"/>
      <c r="H70" s="326"/>
      <c r="I70" s="326"/>
      <c r="J70" s="326"/>
      <c r="K70" s="326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  <c r="AG70" s="326"/>
      <c r="AH70" s="326"/>
      <c r="AI70" s="326"/>
      <c r="AJ70" s="326"/>
      <c r="AK70" s="326"/>
      <c r="AL70" s="280"/>
    </row>
    <row r="71" spans="1:38" ht="10.199999999999999" customHeight="1" x14ac:dyDescent="0.3">
      <c r="B71" s="281" t="s">
        <v>114</v>
      </c>
      <c r="C71" s="339">
        <v>10.199999999999999</v>
      </c>
      <c r="D71" s="325"/>
      <c r="E71" s="325"/>
      <c r="F71" s="325">
        <v>60.7</v>
      </c>
      <c r="G71" s="325">
        <v>57.3</v>
      </c>
      <c r="H71" s="325">
        <v>48.3</v>
      </c>
      <c r="I71" s="325">
        <v>77.2</v>
      </c>
      <c r="J71" s="325">
        <v>39.799999999999997</v>
      </c>
      <c r="K71" s="325">
        <v>65.900000000000006</v>
      </c>
      <c r="L71" s="325">
        <v>54.7</v>
      </c>
      <c r="M71" s="325">
        <v>32.799999999999997</v>
      </c>
      <c r="N71" s="325">
        <v>35</v>
      </c>
      <c r="O71" s="325">
        <v>40.9</v>
      </c>
      <c r="P71" s="325">
        <v>37.6</v>
      </c>
      <c r="Q71" s="325">
        <v>44.8</v>
      </c>
      <c r="R71" s="325">
        <v>20.8</v>
      </c>
      <c r="S71" s="325">
        <v>35.6</v>
      </c>
      <c r="T71" s="325">
        <v>38</v>
      </c>
      <c r="U71" s="325">
        <v>27.5</v>
      </c>
      <c r="V71" s="325">
        <v>34.299999999999997</v>
      </c>
      <c r="W71" s="325">
        <v>25.5</v>
      </c>
      <c r="X71" s="325">
        <v>14.5</v>
      </c>
      <c r="Y71" s="325">
        <v>29.2</v>
      </c>
      <c r="Z71" s="325">
        <v>24</v>
      </c>
      <c r="AA71" s="325">
        <v>25.3</v>
      </c>
      <c r="AB71" s="325">
        <v>16.5</v>
      </c>
      <c r="AC71" s="325">
        <v>13.9</v>
      </c>
      <c r="AD71" s="325">
        <v>10</v>
      </c>
      <c r="AE71" s="325">
        <v>21.5</v>
      </c>
      <c r="AF71" s="325">
        <v>17</v>
      </c>
      <c r="AG71" s="325">
        <v>13.7</v>
      </c>
      <c r="AH71" s="327">
        <f>7.1</f>
        <v>7.1</v>
      </c>
      <c r="AI71" s="327">
        <f>6.9</f>
        <v>6.9</v>
      </c>
      <c r="AJ71" s="325">
        <v>45.5</v>
      </c>
      <c r="AK71" s="325"/>
      <c r="AL71" s="279" t="s">
        <v>88</v>
      </c>
    </row>
    <row r="72" spans="1:38" ht="10.199999999999999" customHeight="1" x14ac:dyDescent="0.3">
      <c r="B72" s="288"/>
      <c r="C72" s="340"/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326"/>
      <c r="O72" s="326"/>
      <c r="P72" s="326"/>
      <c r="Q72" s="326"/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  <c r="AG72" s="326"/>
      <c r="AH72" s="328"/>
      <c r="AI72" s="328"/>
      <c r="AJ72" s="326"/>
      <c r="AK72" s="326"/>
      <c r="AL72" s="280"/>
    </row>
    <row r="73" spans="1:38" ht="10.199999999999999" customHeight="1" x14ac:dyDescent="0.3">
      <c r="A73" s="281" t="s">
        <v>115</v>
      </c>
      <c r="B73" s="339"/>
      <c r="C73" s="339">
        <v>11.3</v>
      </c>
      <c r="D73" s="339">
        <v>7.1</v>
      </c>
      <c r="E73" s="339"/>
      <c r="F73" s="339">
        <v>61.1</v>
      </c>
      <c r="G73" s="339">
        <v>50</v>
      </c>
      <c r="H73" s="339">
        <v>40.700000000000003</v>
      </c>
      <c r="I73" s="339">
        <v>57.2</v>
      </c>
      <c r="J73" s="339">
        <v>34.799999999999997</v>
      </c>
      <c r="K73" s="339">
        <v>59.1</v>
      </c>
      <c r="L73" s="339">
        <v>46.2</v>
      </c>
      <c r="M73" s="339">
        <v>29.1</v>
      </c>
      <c r="N73" s="339">
        <v>30.8</v>
      </c>
      <c r="O73" s="339">
        <v>37.1</v>
      </c>
      <c r="P73" s="339">
        <v>36.700000000000003</v>
      </c>
      <c r="Q73" s="339">
        <v>36.299999999999997</v>
      </c>
      <c r="R73" s="339">
        <v>22.3</v>
      </c>
      <c r="S73" s="339">
        <v>31</v>
      </c>
      <c r="T73" s="339">
        <v>38.6</v>
      </c>
      <c r="U73" s="339">
        <v>24.2</v>
      </c>
      <c r="V73" s="339">
        <v>31.9</v>
      </c>
      <c r="W73" s="339">
        <v>24.1</v>
      </c>
      <c r="X73" s="339">
        <v>16.100000000000001</v>
      </c>
      <c r="Y73" s="339">
        <v>29.6</v>
      </c>
      <c r="Z73" s="339">
        <v>20.7</v>
      </c>
      <c r="AA73" s="339">
        <v>21.3</v>
      </c>
      <c r="AB73" s="339">
        <v>13.7</v>
      </c>
      <c r="AC73" s="339">
        <v>12</v>
      </c>
      <c r="AD73" s="339">
        <v>10.8</v>
      </c>
      <c r="AE73" s="339">
        <v>22.1</v>
      </c>
      <c r="AF73" s="339">
        <v>14.3</v>
      </c>
      <c r="AG73" s="339">
        <v>11</v>
      </c>
      <c r="AH73" s="327">
        <f>5.8</f>
        <v>5.8</v>
      </c>
      <c r="AI73" s="339">
        <v>15.4</v>
      </c>
      <c r="AJ73" s="339">
        <v>42.2</v>
      </c>
      <c r="AK73" s="339"/>
      <c r="AL73" s="279" t="s">
        <v>88</v>
      </c>
    </row>
    <row r="74" spans="1:38" ht="10.199999999999999" customHeight="1" x14ac:dyDescent="0.3">
      <c r="A74" s="282"/>
      <c r="B74" s="340"/>
      <c r="C74" s="340"/>
      <c r="D74" s="340"/>
      <c r="E74" s="340"/>
      <c r="F74" s="340"/>
      <c r="G74" s="340"/>
      <c r="H74" s="340"/>
      <c r="I74" s="340"/>
      <c r="J74" s="340"/>
      <c r="K74" s="340"/>
      <c r="L74" s="340"/>
      <c r="M74" s="340"/>
      <c r="N74" s="340"/>
      <c r="O74" s="340"/>
      <c r="P74" s="340"/>
      <c r="Q74" s="340"/>
      <c r="R74" s="340"/>
      <c r="S74" s="340"/>
      <c r="T74" s="340"/>
      <c r="U74" s="340"/>
      <c r="V74" s="340"/>
      <c r="W74" s="340"/>
      <c r="X74" s="340"/>
      <c r="Y74" s="340"/>
      <c r="Z74" s="340"/>
      <c r="AA74" s="340"/>
      <c r="AB74" s="340"/>
      <c r="AC74" s="340"/>
      <c r="AD74" s="340"/>
      <c r="AE74" s="340"/>
      <c r="AF74" s="340"/>
      <c r="AG74" s="340"/>
      <c r="AH74" s="328"/>
      <c r="AI74" s="340"/>
      <c r="AJ74" s="340"/>
      <c r="AK74" s="340"/>
      <c r="AL74" s="280"/>
    </row>
  </sheetData>
  <mergeCells count="743">
    <mergeCell ref="AE13:AE14"/>
    <mergeCell ref="AE25:AE26"/>
    <mergeCell ref="AL21:AL22"/>
    <mergeCell ref="AC19:AC20"/>
    <mergeCell ref="AB25:AB26"/>
    <mergeCell ref="AA21:AA22"/>
    <mergeCell ref="AJ15:AJ16"/>
    <mergeCell ref="AL19:AL20"/>
    <mergeCell ref="AF23:AF24"/>
    <mergeCell ref="AG23:AG24"/>
    <mergeCell ref="AH23:AH24"/>
    <mergeCell ref="AG15:AG16"/>
    <mergeCell ref="AH15:AH16"/>
    <mergeCell ref="AI17:AI18"/>
    <mergeCell ref="AL17:AL18"/>
    <mergeCell ref="AB23:AB24"/>
    <mergeCell ref="AK25:AK26"/>
    <mergeCell ref="AD19:AD20"/>
    <mergeCell ref="AJ23:AJ24"/>
    <mergeCell ref="AK19:AK20"/>
    <mergeCell ref="AH13:AH14"/>
    <mergeCell ref="AJ31:AJ32"/>
    <mergeCell ref="Z37:Z38"/>
    <mergeCell ref="Y35:Y36"/>
    <mergeCell ref="AA29:AA30"/>
    <mergeCell ref="AB39:AB40"/>
    <mergeCell ref="AE43:AE44"/>
    <mergeCell ref="AF41:AF42"/>
    <mergeCell ref="AF43:AF44"/>
    <mergeCell ref="Y39:Y40"/>
    <mergeCell ref="AC37:AC38"/>
    <mergeCell ref="AE39:AE40"/>
    <mergeCell ref="AH41:AH42"/>
    <mergeCell ref="AH31:AH32"/>
    <mergeCell ref="N47:N48"/>
    <mergeCell ref="X43:X44"/>
    <mergeCell ref="AC43:AC44"/>
    <mergeCell ref="AB43:AB44"/>
    <mergeCell ref="AA43:AA44"/>
    <mergeCell ref="AG43:AG44"/>
    <mergeCell ref="AL45:AL46"/>
    <mergeCell ref="Z43:Z44"/>
    <mergeCell ref="O47:O48"/>
    <mergeCell ref="AK43:AK44"/>
    <mergeCell ref="W57:W58"/>
    <mergeCell ref="X57:X58"/>
    <mergeCell ref="Y57:Y58"/>
    <mergeCell ref="V43:V44"/>
    <mergeCell ref="AD43:AD44"/>
    <mergeCell ref="Y43:Y44"/>
    <mergeCell ref="T49:T50"/>
    <mergeCell ref="U49:U50"/>
    <mergeCell ref="T51:T52"/>
    <mergeCell ref="U51:U52"/>
    <mergeCell ref="W51:W52"/>
    <mergeCell ref="V49:V50"/>
    <mergeCell ref="AK63:AK64"/>
    <mergeCell ref="AL63:AL64"/>
    <mergeCell ref="Q59:Q60"/>
    <mergeCell ref="AI61:AI62"/>
    <mergeCell ref="AG61:AG62"/>
    <mergeCell ref="Z61:Z62"/>
    <mergeCell ref="AB61:AB62"/>
    <mergeCell ref="AD61:AD62"/>
    <mergeCell ref="AA61:AA62"/>
    <mergeCell ref="AE61:AE62"/>
    <mergeCell ref="I65:I66"/>
    <mergeCell ref="Y69:Y70"/>
    <mergeCell ref="X69:X70"/>
    <mergeCell ref="C71:C72"/>
    <mergeCell ref="I63:I64"/>
    <mergeCell ref="N61:N62"/>
    <mergeCell ref="O63:O64"/>
    <mergeCell ref="G65:G66"/>
    <mergeCell ref="H65:H66"/>
    <mergeCell ref="D67:D68"/>
    <mergeCell ref="Y61:Y62"/>
    <mergeCell ref="J65:J66"/>
    <mergeCell ref="M63:M64"/>
    <mergeCell ref="N65:N66"/>
    <mergeCell ref="P65:P66"/>
    <mergeCell ref="E67:E68"/>
    <mergeCell ref="F67:F68"/>
    <mergeCell ref="G67:G68"/>
    <mergeCell ref="Q61:Q62"/>
    <mergeCell ref="S63:S64"/>
    <mergeCell ref="P61:P62"/>
    <mergeCell ref="T63:T64"/>
    <mergeCell ref="U63:U64"/>
    <mergeCell ref="V63:V64"/>
    <mergeCell ref="AK65:AK66"/>
    <mergeCell ref="M65:M66"/>
    <mergeCell ref="O65:O66"/>
    <mergeCell ref="AI65:AI66"/>
    <mergeCell ref="AJ65:AJ66"/>
    <mergeCell ref="AL65:AL66"/>
    <mergeCell ref="N63:N64"/>
    <mergeCell ref="L65:L66"/>
    <mergeCell ref="AE57:AE58"/>
    <mergeCell ref="P59:P60"/>
    <mergeCell ref="AA63:AA64"/>
    <mergeCell ref="AL59:AL60"/>
    <mergeCell ref="X59:X60"/>
    <mergeCell ref="AJ61:AJ62"/>
    <mergeCell ref="AB59:AB60"/>
    <mergeCell ref="AH61:AH62"/>
    <mergeCell ref="AC61:AC62"/>
    <mergeCell ref="V61:V62"/>
    <mergeCell ref="W61:W62"/>
    <mergeCell ref="P63:P64"/>
    <mergeCell ref="L61:L62"/>
    <mergeCell ref="U59:U60"/>
    <mergeCell ref="AF59:AF60"/>
    <mergeCell ref="AG59:AG60"/>
    <mergeCell ref="F71:F72"/>
    <mergeCell ref="S71:S72"/>
    <mergeCell ref="T71:T72"/>
    <mergeCell ref="U71:U72"/>
    <mergeCell ref="V71:V72"/>
    <mergeCell ref="M69:M70"/>
    <mergeCell ref="I71:I72"/>
    <mergeCell ref="O71:O72"/>
    <mergeCell ref="W67:W68"/>
    <mergeCell ref="L69:L70"/>
    <mergeCell ref="R67:R68"/>
    <mergeCell ref="T67:T68"/>
    <mergeCell ref="S67:S68"/>
    <mergeCell ref="U67:U68"/>
    <mergeCell ref="O67:O68"/>
    <mergeCell ref="P67:P68"/>
    <mergeCell ref="L67:L68"/>
    <mergeCell ref="M67:M68"/>
    <mergeCell ref="V69:V70"/>
    <mergeCell ref="H67:H68"/>
    <mergeCell ref="I67:I68"/>
    <mergeCell ref="G71:G72"/>
    <mergeCell ref="Q71:Q72"/>
    <mergeCell ref="AI71:AI72"/>
    <mergeCell ref="AJ71:AJ72"/>
    <mergeCell ref="AK71:AK72"/>
    <mergeCell ref="AL71:AL72"/>
    <mergeCell ref="AD67:AD68"/>
    <mergeCell ref="N69:N70"/>
    <mergeCell ref="K67:K68"/>
    <mergeCell ref="T69:T70"/>
    <mergeCell ref="AF67:AF68"/>
    <mergeCell ref="AB67:AB68"/>
    <mergeCell ref="AC67:AC68"/>
    <mergeCell ref="AK67:AK68"/>
    <mergeCell ref="AA67:AA68"/>
    <mergeCell ref="X67:X68"/>
    <mergeCell ref="Y67:Y68"/>
    <mergeCell ref="Z67:Z68"/>
    <mergeCell ref="AG67:AG68"/>
    <mergeCell ref="AL67:AL68"/>
    <mergeCell ref="AH67:AH68"/>
    <mergeCell ref="AI67:AI68"/>
    <mergeCell ref="AJ67:AJ68"/>
    <mergeCell ref="A73:A74"/>
    <mergeCell ref="J71:J72"/>
    <mergeCell ref="R69:R70"/>
    <mergeCell ref="M71:M72"/>
    <mergeCell ref="L71:L72"/>
    <mergeCell ref="S69:S70"/>
    <mergeCell ref="K71:K72"/>
    <mergeCell ref="R71:R72"/>
    <mergeCell ref="N71:N72"/>
    <mergeCell ref="P71:P72"/>
    <mergeCell ref="Q69:Q70"/>
    <mergeCell ref="H71:H72"/>
    <mergeCell ref="E71:E72"/>
    <mergeCell ref="I69:I70"/>
    <mergeCell ref="H69:H70"/>
    <mergeCell ref="C69:C70"/>
    <mergeCell ref="D69:D70"/>
    <mergeCell ref="E69:E70"/>
    <mergeCell ref="F69:F70"/>
    <mergeCell ref="G69:G70"/>
    <mergeCell ref="J69:J70"/>
    <mergeCell ref="K69:K70"/>
    <mergeCell ref="D71:D72"/>
    <mergeCell ref="P69:P70"/>
    <mergeCell ref="AL1:AL2"/>
    <mergeCell ref="AF15:AF16"/>
    <mergeCell ref="AG17:AG18"/>
    <mergeCell ref="D3:AH6"/>
    <mergeCell ref="D12:AD14"/>
    <mergeCell ref="AJ7:AJ8"/>
    <mergeCell ref="AI19:AI20"/>
    <mergeCell ref="AL13:AL14"/>
    <mergeCell ref="AC17:AC18"/>
    <mergeCell ref="AD17:AD18"/>
    <mergeCell ref="AD15:AD16"/>
    <mergeCell ref="AI9:AI10"/>
    <mergeCell ref="AK3:AK4"/>
    <mergeCell ref="AL5:AL6"/>
    <mergeCell ref="AI7:AI8"/>
    <mergeCell ref="AF13:AF14"/>
    <mergeCell ref="AE17:AE18"/>
    <mergeCell ref="AE15:AE16"/>
    <mergeCell ref="AH11:AH12"/>
    <mergeCell ref="AJ17:AJ18"/>
    <mergeCell ref="AF17:AF18"/>
    <mergeCell ref="AK17:AK18"/>
    <mergeCell ref="AI13:AI14"/>
    <mergeCell ref="AH17:AH18"/>
    <mergeCell ref="X29:X30"/>
    <mergeCell ref="AC33:AC34"/>
    <mergeCell ref="AD31:AD32"/>
    <mergeCell ref="W37:W38"/>
    <mergeCell ref="AL23:AL24"/>
    <mergeCell ref="AF19:AF20"/>
    <mergeCell ref="AC25:AC26"/>
    <mergeCell ref="AC31:AC32"/>
    <mergeCell ref="V37:V38"/>
    <mergeCell ref="AJ25:AJ26"/>
    <mergeCell ref="AI21:AI22"/>
    <mergeCell ref="Y27:Y28"/>
    <mergeCell ref="AH25:AH26"/>
    <mergeCell ref="AA23:AA24"/>
    <mergeCell ref="AK31:AK32"/>
    <mergeCell ref="AI23:AI24"/>
    <mergeCell ref="AF29:AF30"/>
    <mergeCell ref="AG29:AG30"/>
    <mergeCell ref="AH29:AH30"/>
    <mergeCell ref="AI29:AI30"/>
    <mergeCell ref="AJ29:AJ30"/>
    <mergeCell ref="AL31:AL32"/>
    <mergeCell ref="AJ27:AJ28"/>
    <mergeCell ref="AB29:AB30"/>
    <mergeCell ref="AB31:AB32"/>
    <mergeCell ref="AD33:AD34"/>
    <mergeCell ref="Z31:Z32"/>
    <mergeCell ref="AA31:AA32"/>
    <mergeCell ref="AJ47:AJ48"/>
    <mergeCell ref="AD41:AD42"/>
    <mergeCell ref="V47:V48"/>
    <mergeCell ref="AD39:AD40"/>
    <mergeCell ref="AF47:AF48"/>
    <mergeCell ref="AH47:AH48"/>
    <mergeCell ref="AB37:AB38"/>
    <mergeCell ref="AA39:AA40"/>
    <mergeCell ref="V39:V40"/>
    <mergeCell ref="AJ43:AJ44"/>
    <mergeCell ref="X41:X42"/>
    <mergeCell ref="Y41:Y42"/>
    <mergeCell ref="Z41:Z42"/>
    <mergeCell ref="AA41:AA42"/>
    <mergeCell ref="AA37:AA38"/>
    <mergeCell ref="AF31:AF32"/>
    <mergeCell ref="AG37:AG38"/>
    <mergeCell ref="AD37:AD38"/>
    <mergeCell ref="AF37:AF38"/>
    <mergeCell ref="X39:X40"/>
    <mergeCell ref="AK49:AK50"/>
    <mergeCell ref="AL49:AL50"/>
    <mergeCell ref="W41:W42"/>
    <mergeCell ref="AG47:AG48"/>
    <mergeCell ref="V51:V52"/>
    <mergeCell ref="AI49:AI50"/>
    <mergeCell ref="AL51:AL52"/>
    <mergeCell ref="M53:M54"/>
    <mergeCell ref="AG49:AG50"/>
    <mergeCell ref="X51:X52"/>
    <mergeCell ref="W49:W50"/>
    <mergeCell ref="X47:X48"/>
    <mergeCell ref="W53:W54"/>
    <mergeCell ref="X53:X54"/>
    <mergeCell ref="Y53:Y54"/>
    <mergeCell ref="AJ49:AJ50"/>
    <mergeCell ref="AI47:AI48"/>
    <mergeCell ref="AE47:AE48"/>
    <mergeCell ref="AJ51:AJ52"/>
    <mergeCell ref="AK51:AK52"/>
    <mergeCell ref="AK47:AK48"/>
    <mergeCell ref="AA47:AA48"/>
    <mergeCell ref="AB47:AB48"/>
    <mergeCell ref="AL47:AL48"/>
    <mergeCell ref="X49:X50"/>
    <mergeCell ref="AF49:AF50"/>
    <mergeCell ref="AE51:AE52"/>
    <mergeCell ref="L53:L54"/>
    <mergeCell ref="J55:J56"/>
    <mergeCell ref="AH49:AH50"/>
    <mergeCell ref="K55:K56"/>
    <mergeCell ref="AE49:AE50"/>
    <mergeCell ref="Z49:Z50"/>
    <mergeCell ref="Y49:Y50"/>
    <mergeCell ref="AA49:AA50"/>
    <mergeCell ref="AB49:AB50"/>
    <mergeCell ref="AC49:AC50"/>
    <mergeCell ref="AD49:AD50"/>
    <mergeCell ref="AD51:AD52"/>
    <mergeCell ref="M49:M50"/>
    <mergeCell ref="N49:N50"/>
    <mergeCell ref="L51:L52"/>
    <mergeCell ref="M51:M52"/>
    <mergeCell ref="AH55:AH56"/>
    <mergeCell ref="AA53:AA54"/>
    <mergeCell ref="G61:G62"/>
    <mergeCell ref="F63:F64"/>
    <mergeCell ref="E65:E66"/>
    <mergeCell ref="AE19:AE20"/>
    <mergeCell ref="AK23:AK24"/>
    <mergeCell ref="AI25:AI26"/>
    <mergeCell ref="AL27:AL28"/>
    <mergeCell ref="AE23:AE24"/>
    <mergeCell ref="X31:X32"/>
    <mergeCell ref="V33:V34"/>
    <mergeCell ref="V31:V32"/>
    <mergeCell ref="T35:T36"/>
    <mergeCell ref="S37:S38"/>
    <mergeCell ref="X27:X28"/>
    <mergeCell ref="AD23:AD24"/>
    <mergeCell ref="AF25:AF26"/>
    <mergeCell ref="AG25:AG26"/>
    <mergeCell ref="Z27:Z28"/>
    <mergeCell ref="W29:W30"/>
    <mergeCell ref="AC23:AC24"/>
    <mergeCell ref="AK29:AK30"/>
    <mergeCell ref="Z23:Z24"/>
    <mergeCell ref="K53:K54"/>
    <mergeCell ref="Y51:Y52"/>
    <mergeCell ref="AL55:AL56"/>
    <mergeCell ref="AE53:AE54"/>
    <mergeCell ref="Y55:Y56"/>
    <mergeCell ref="V53:V54"/>
    <mergeCell ref="L57:L58"/>
    <mergeCell ref="S57:S58"/>
    <mergeCell ref="M57:M58"/>
    <mergeCell ref="N57:N58"/>
    <mergeCell ref="O57:O58"/>
    <mergeCell ref="P57:P58"/>
    <mergeCell ref="AF53:AF54"/>
    <mergeCell ref="AJ57:AJ58"/>
    <mergeCell ref="AK57:AK58"/>
    <mergeCell ref="AJ55:AJ56"/>
    <mergeCell ref="AL57:AL58"/>
    <mergeCell ref="AK55:AK56"/>
    <mergeCell ref="Q55:Q56"/>
    <mergeCell ref="AL53:AL54"/>
    <mergeCell ref="U55:U56"/>
    <mergeCell ref="S53:S54"/>
    <mergeCell ref="AG57:AG58"/>
    <mergeCell ref="AC57:AC58"/>
    <mergeCell ref="AF57:AF58"/>
    <mergeCell ref="AH57:AH58"/>
    <mergeCell ref="AI57:AI58"/>
    <mergeCell ref="AB53:AB54"/>
    <mergeCell ref="AD53:AD54"/>
    <mergeCell ref="AG53:AG54"/>
    <mergeCell ref="AA51:AA52"/>
    <mergeCell ref="AF51:AF52"/>
    <mergeCell ref="AG51:AG52"/>
    <mergeCell ref="AH51:AH52"/>
    <mergeCell ref="AI51:AI52"/>
    <mergeCell ref="AC51:AC52"/>
    <mergeCell ref="R55:R56"/>
    <mergeCell ref="AB51:AB52"/>
    <mergeCell ref="AD55:AD56"/>
    <mergeCell ref="R51:R52"/>
    <mergeCell ref="AC55:AC56"/>
    <mergeCell ref="AC53:AC54"/>
    <mergeCell ref="AI55:AI56"/>
    <mergeCell ref="Z55:Z56"/>
    <mergeCell ref="AA55:AA56"/>
    <mergeCell ref="AE55:AE56"/>
    <mergeCell ref="AG55:AG56"/>
    <mergeCell ref="AB55:AB56"/>
    <mergeCell ref="AF55:AF56"/>
    <mergeCell ref="T53:T54"/>
    <mergeCell ref="H61:H62"/>
    <mergeCell ref="G63:G64"/>
    <mergeCell ref="F65:F66"/>
    <mergeCell ref="W47:W48"/>
    <mergeCell ref="P53:P54"/>
    <mergeCell ref="O55:O56"/>
    <mergeCell ref="Z53:Z54"/>
    <mergeCell ref="W55:W56"/>
    <mergeCell ref="T57:T58"/>
    <mergeCell ref="U57:U58"/>
    <mergeCell ref="V57:V58"/>
    <mergeCell ref="N53:N54"/>
    <mergeCell ref="L55:L56"/>
    <mergeCell ref="M55:M56"/>
    <mergeCell ref="N55:N56"/>
    <mergeCell ref="T47:T48"/>
    <mergeCell ref="O53:O54"/>
    <mergeCell ref="U47:U48"/>
    <mergeCell ref="Q53:Q54"/>
    <mergeCell ref="Z51:Z52"/>
    <mergeCell ref="S51:S52"/>
    <mergeCell ref="P55:P56"/>
    <mergeCell ref="K57:K58"/>
    <mergeCell ref="AG27:AG28"/>
    <mergeCell ref="AD29:AD30"/>
    <mergeCell ref="AH27:AH28"/>
    <mergeCell ref="AK27:AK28"/>
    <mergeCell ref="AG41:AG42"/>
    <mergeCell ref="P49:P50"/>
    <mergeCell ref="W43:W44"/>
    <mergeCell ref="O49:O50"/>
    <mergeCell ref="N51:N52"/>
    <mergeCell ref="R47:R48"/>
    <mergeCell ref="Q47:Q48"/>
    <mergeCell ref="R49:R50"/>
    <mergeCell ref="Q51:Q52"/>
    <mergeCell ref="S47:S48"/>
    <mergeCell ref="O51:O52"/>
    <mergeCell ref="P47:P48"/>
    <mergeCell ref="Q49:Q50"/>
    <mergeCell ref="P51:P52"/>
    <mergeCell ref="Y29:Y30"/>
    <mergeCell ref="S49:S50"/>
    <mergeCell ref="AD47:AD48"/>
    <mergeCell ref="Y47:Y48"/>
    <mergeCell ref="AC47:AC48"/>
    <mergeCell ref="Z47:Z48"/>
    <mergeCell ref="Y25:Y26"/>
    <mergeCell ref="AG31:AG32"/>
    <mergeCell ref="AA45:AA46"/>
    <mergeCell ref="W39:W40"/>
    <mergeCell ref="AH45:AH46"/>
    <mergeCell ref="AI27:AI28"/>
    <mergeCell ref="AE31:AE32"/>
    <mergeCell ref="AC29:AC30"/>
    <mergeCell ref="AL35:AL36"/>
    <mergeCell ref="AI45:AI46"/>
    <mergeCell ref="AJ45:AJ46"/>
    <mergeCell ref="AK45:AK46"/>
    <mergeCell ref="Y37:Y38"/>
    <mergeCell ref="AG45:AG46"/>
    <mergeCell ref="Z45:Z46"/>
    <mergeCell ref="AF45:AF46"/>
    <mergeCell ref="AB45:AB46"/>
    <mergeCell ref="AL29:AL30"/>
    <mergeCell ref="AK35:AK36"/>
    <mergeCell ref="AI39:AI40"/>
    <mergeCell ref="AJ39:AJ40"/>
    <mergeCell ref="AF39:AF40"/>
    <mergeCell ref="AG39:AG40"/>
    <mergeCell ref="AH39:AH40"/>
    <mergeCell ref="H63:H64"/>
    <mergeCell ref="T59:T60"/>
    <mergeCell ref="AD57:AD58"/>
    <mergeCell ref="AE59:AE60"/>
    <mergeCell ref="N59:N60"/>
    <mergeCell ref="V59:V60"/>
    <mergeCell ref="I61:I62"/>
    <mergeCell ref="Y63:Y64"/>
    <mergeCell ref="AH63:AH64"/>
    <mergeCell ref="R63:R64"/>
    <mergeCell ref="Q63:Q64"/>
    <mergeCell ref="AF63:AF64"/>
    <mergeCell ref="AE63:AE64"/>
    <mergeCell ref="Z63:Z64"/>
    <mergeCell ref="AB63:AB64"/>
    <mergeCell ref="I59:I60"/>
    <mergeCell ref="I57:I58"/>
    <mergeCell ref="H59:H60"/>
    <mergeCell ref="K63:K64"/>
    <mergeCell ref="O61:O62"/>
    <mergeCell ref="L63:L64"/>
    <mergeCell ref="U61:U62"/>
    <mergeCell ref="W59:W60"/>
    <mergeCell ref="K61:K62"/>
    <mergeCell ref="AK61:AK62"/>
    <mergeCell ref="AB57:AB58"/>
    <mergeCell ref="R59:R60"/>
    <mergeCell ref="AC59:AC60"/>
    <mergeCell ref="J57:J58"/>
    <mergeCell ref="U53:U54"/>
    <mergeCell ref="J59:J60"/>
    <mergeCell ref="K59:K60"/>
    <mergeCell ref="L59:L60"/>
    <mergeCell ref="M59:M60"/>
    <mergeCell ref="Q57:Q58"/>
    <mergeCell ref="R57:R58"/>
    <mergeCell ref="S55:S56"/>
    <mergeCell ref="AI53:AI54"/>
    <mergeCell ref="AK53:AK54"/>
    <mergeCell ref="AA57:AA58"/>
    <mergeCell ref="AD59:AD60"/>
    <mergeCell ref="AK59:AK60"/>
    <mergeCell ref="T55:T56"/>
    <mergeCell ref="R53:R54"/>
    <mergeCell ref="S59:S60"/>
    <mergeCell ref="AA59:AA60"/>
    <mergeCell ref="AH59:AH60"/>
    <mergeCell ref="Z57:Z58"/>
    <mergeCell ref="AB69:AB70"/>
    <mergeCell ref="AC69:AC70"/>
    <mergeCell ref="AD69:AD70"/>
    <mergeCell ref="AE69:AE70"/>
    <mergeCell ref="AG69:AG70"/>
    <mergeCell ref="J63:J64"/>
    <mergeCell ref="AH65:AH66"/>
    <mergeCell ref="AD63:AD64"/>
    <mergeCell ref="Z65:Z66"/>
    <mergeCell ref="AG63:AG64"/>
    <mergeCell ref="AE65:AE66"/>
    <mergeCell ref="AD65:AD66"/>
    <mergeCell ref="AC65:AC66"/>
    <mergeCell ref="Q65:Q66"/>
    <mergeCell ref="R65:R66"/>
    <mergeCell ref="W65:W66"/>
    <mergeCell ref="X65:X66"/>
    <mergeCell ref="Y65:Y66"/>
    <mergeCell ref="S65:S66"/>
    <mergeCell ref="T65:T66"/>
    <mergeCell ref="U65:U66"/>
    <mergeCell ref="V65:V66"/>
    <mergeCell ref="K65:K66"/>
    <mergeCell ref="AB65:AB66"/>
    <mergeCell ref="O73:O74"/>
    <mergeCell ref="AL69:AL70"/>
    <mergeCell ref="X71:X72"/>
    <mergeCell ref="AD71:AD72"/>
    <mergeCell ref="O69:O70"/>
    <mergeCell ref="AG71:AG72"/>
    <mergeCell ref="Y73:Y74"/>
    <mergeCell ref="AF65:AF66"/>
    <mergeCell ref="B71:B72"/>
    <mergeCell ref="U69:U70"/>
    <mergeCell ref="B73:B74"/>
    <mergeCell ref="C73:C74"/>
    <mergeCell ref="D73:D74"/>
    <mergeCell ref="E73:E74"/>
    <mergeCell ref="F73:F74"/>
    <mergeCell ref="AH71:AH72"/>
    <mergeCell ref="V73:V74"/>
    <mergeCell ref="I73:I74"/>
    <mergeCell ref="G73:G74"/>
    <mergeCell ref="H73:H74"/>
    <mergeCell ref="AH73:AH74"/>
    <mergeCell ref="Q73:Q74"/>
    <mergeCell ref="Y71:Y72"/>
    <mergeCell ref="AA73:AA74"/>
    <mergeCell ref="J61:J62"/>
    <mergeCell ref="AI59:AI60"/>
    <mergeCell ref="AJ59:AJ60"/>
    <mergeCell ref="AA65:AA66"/>
    <mergeCell ref="AE67:AE68"/>
    <mergeCell ref="AG65:AG66"/>
    <mergeCell ref="V67:V68"/>
    <mergeCell ref="Q67:Q68"/>
    <mergeCell ref="N67:N68"/>
    <mergeCell ref="AC63:AC64"/>
    <mergeCell ref="X61:X62"/>
    <mergeCell ref="W63:W64"/>
    <mergeCell ref="X63:X64"/>
    <mergeCell ref="J67:J68"/>
    <mergeCell ref="S61:S62"/>
    <mergeCell ref="O59:O60"/>
    <mergeCell ref="R61:R62"/>
    <mergeCell ref="T61:T62"/>
    <mergeCell ref="M61:M62"/>
    <mergeCell ref="Z59:Z60"/>
    <mergeCell ref="AF61:AF62"/>
    <mergeCell ref="AI63:AI64"/>
    <mergeCell ref="AJ63:AJ64"/>
    <mergeCell ref="S73:S74"/>
    <mergeCell ref="T73:T74"/>
    <mergeCell ref="U73:U74"/>
    <mergeCell ref="W73:W74"/>
    <mergeCell ref="AL73:AL74"/>
    <mergeCell ref="V55:V56"/>
    <mergeCell ref="AJ53:AJ54"/>
    <mergeCell ref="X55:X56"/>
    <mergeCell ref="AH53:AH54"/>
    <mergeCell ref="Y59:Y60"/>
    <mergeCell ref="Z71:Z72"/>
    <mergeCell ref="W71:W72"/>
    <mergeCell ref="AA71:AA72"/>
    <mergeCell ref="X73:X74"/>
    <mergeCell ref="AE73:AE74"/>
    <mergeCell ref="AL61:AL62"/>
    <mergeCell ref="AJ69:AJ70"/>
    <mergeCell ref="AK69:AK70"/>
    <mergeCell ref="AA69:AA70"/>
    <mergeCell ref="W69:W70"/>
    <mergeCell ref="AI69:AI70"/>
    <mergeCell ref="AH69:AH70"/>
    <mergeCell ref="Z69:Z70"/>
    <mergeCell ref="AF69:AF70"/>
    <mergeCell ref="D15:AB17"/>
    <mergeCell ref="AJ9:AJ10"/>
    <mergeCell ref="AK5:AK6"/>
    <mergeCell ref="AL9:AL10"/>
    <mergeCell ref="AJ73:AJ74"/>
    <mergeCell ref="AD73:AD74"/>
    <mergeCell ref="AC73:AC74"/>
    <mergeCell ref="AF71:AF72"/>
    <mergeCell ref="J73:J74"/>
    <mergeCell ref="AK73:AK74"/>
    <mergeCell ref="Z73:Z74"/>
    <mergeCell ref="AI73:AI74"/>
    <mergeCell ref="AB73:AB74"/>
    <mergeCell ref="AF73:AF74"/>
    <mergeCell ref="P73:P74"/>
    <mergeCell ref="AE71:AE72"/>
    <mergeCell ref="AG73:AG74"/>
    <mergeCell ref="AC71:AC72"/>
    <mergeCell ref="R73:R74"/>
    <mergeCell ref="AB71:AB72"/>
    <mergeCell ref="K73:K74"/>
    <mergeCell ref="M73:M74"/>
    <mergeCell ref="N73:N74"/>
    <mergeCell ref="L73:L74"/>
    <mergeCell ref="AJ3:AJ4"/>
    <mergeCell ref="AJ5:AJ6"/>
    <mergeCell ref="AK7:AK8"/>
    <mergeCell ref="AG13:AG14"/>
    <mergeCell ref="AG11:AG12"/>
    <mergeCell ref="AI11:AI12"/>
    <mergeCell ref="AG21:AG22"/>
    <mergeCell ref="AL15:AL16"/>
    <mergeCell ref="AK15:AK16"/>
    <mergeCell ref="AI5:AI6"/>
    <mergeCell ref="AK9:AK10"/>
    <mergeCell ref="AJ13:AJ14"/>
    <mergeCell ref="AK13:AK14"/>
    <mergeCell ref="AJ11:AJ12"/>
    <mergeCell ref="AK11:AK12"/>
    <mergeCell ref="AL11:AL12"/>
    <mergeCell ref="AG9:AG10"/>
    <mergeCell ref="AL3:AL4"/>
    <mergeCell ref="AH9:AH10"/>
    <mergeCell ref="AB21:AB22"/>
    <mergeCell ref="AI15:AI16"/>
    <mergeCell ref="AJ19:AJ20"/>
    <mergeCell ref="AC21:AC22"/>
    <mergeCell ref="AD21:AD22"/>
    <mergeCell ref="AE21:AE22"/>
    <mergeCell ref="AF21:AF22"/>
    <mergeCell ref="X37:X38"/>
    <mergeCell ref="AE29:AE30"/>
    <mergeCell ref="AJ35:AJ36"/>
    <mergeCell ref="Z29:Z30"/>
    <mergeCell ref="AF27:AF28"/>
    <mergeCell ref="AI31:AI32"/>
    <mergeCell ref="AA35:AA36"/>
    <mergeCell ref="Z35:Z36"/>
    <mergeCell ref="AH35:AH36"/>
    <mergeCell ref="AB35:AB36"/>
    <mergeCell ref="AH37:AH38"/>
    <mergeCell ref="AI35:AI36"/>
    <mergeCell ref="AC35:AC36"/>
    <mergeCell ref="Z25:Z26"/>
    <mergeCell ref="AA25:AA26"/>
    <mergeCell ref="AH33:AH34"/>
    <mergeCell ref="AA27:AA28"/>
    <mergeCell ref="AC27:AC28"/>
    <mergeCell ref="S39:S40"/>
    <mergeCell ref="AI33:AI34"/>
    <mergeCell ref="AB27:AB28"/>
    <mergeCell ref="Y33:Y34"/>
    <mergeCell ref="AK1:AK2"/>
    <mergeCell ref="AL7:AL8"/>
    <mergeCell ref="AH7:AH8"/>
    <mergeCell ref="AF11:AF12"/>
    <mergeCell ref="AB19:AB20"/>
    <mergeCell ref="AK21:AK22"/>
    <mergeCell ref="AH19:AH20"/>
    <mergeCell ref="AH21:AH22"/>
    <mergeCell ref="AJ21:AJ22"/>
    <mergeCell ref="AK37:AK38"/>
    <mergeCell ref="AF35:AF36"/>
    <mergeCell ref="AE35:AE36"/>
    <mergeCell ref="AK39:AK40"/>
    <mergeCell ref="AL37:AL38"/>
    <mergeCell ref="AD35:AD36"/>
    <mergeCell ref="AI37:AI38"/>
    <mergeCell ref="AG35:AG36"/>
    <mergeCell ref="AJ37:AJ38"/>
    <mergeCell ref="AL39:AL40"/>
    <mergeCell ref="O45:O46"/>
    <mergeCell ref="AI43:AI44"/>
    <mergeCell ref="T41:T42"/>
    <mergeCell ref="R43:R44"/>
    <mergeCell ref="P43:P44"/>
    <mergeCell ref="AC45:AC46"/>
    <mergeCell ref="AL25:AL26"/>
    <mergeCell ref="AG19:AG20"/>
    <mergeCell ref="AD25:AD26"/>
    <mergeCell ref="R41:R42"/>
    <mergeCell ref="W35:W36"/>
    <mergeCell ref="T39:T40"/>
    <mergeCell ref="U35:U36"/>
    <mergeCell ref="V35:V36"/>
    <mergeCell ref="T37:T38"/>
    <mergeCell ref="U39:U40"/>
    <mergeCell ref="AL33:AL34"/>
    <mergeCell ref="AD27:AD28"/>
    <mergeCell ref="Y31:Y32"/>
    <mergeCell ref="W33:W34"/>
    <mergeCell ref="AE27:AE28"/>
    <mergeCell ref="X33:X34"/>
    <mergeCell ref="W31:W32"/>
    <mergeCell ref="AF33:AF34"/>
    <mergeCell ref="AK33:AK34"/>
    <mergeCell ref="Z33:Z34"/>
    <mergeCell ref="AB33:AB34"/>
    <mergeCell ref="AA33:AA34"/>
    <mergeCell ref="AJ33:AJ34"/>
    <mergeCell ref="R39:R40"/>
    <mergeCell ref="X35:X36"/>
    <mergeCell ref="Q41:Q42"/>
    <mergeCell ref="AI41:AI42"/>
    <mergeCell ref="AJ41:AJ42"/>
    <mergeCell ref="AK41:AK42"/>
    <mergeCell ref="S41:S42"/>
    <mergeCell ref="V41:V42"/>
    <mergeCell ref="AG33:AG34"/>
    <mergeCell ref="U33:U34"/>
    <mergeCell ref="AE33:AE34"/>
    <mergeCell ref="U37:U38"/>
    <mergeCell ref="AC39:AC40"/>
    <mergeCell ref="AB41:AB42"/>
    <mergeCell ref="AE37:AE38"/>
    <mergeCell ref="AC41:AC42"/>
    <mergeCell ref="Z39:Z40"/>
    <mergeCell ref="AE41:AE42"/>
    <mergeCell ref="AL41:AL42"/>
    <mergeCell ref="X45:X46"/>
    <mergeCell ref="P45:P46"/>
    <mergeCell ref="U41:U42"/>
    <mergeCell ref="Q45:Q46"/>
    <mergeCell ref="AD45:AD46"/>
    <mergeCell ref="S45:S46"/>
    <mergeCell ref="Y45:Y46"/>
    <mergeCell ref="U45:U46"/>
    <mergeCell ref="AE45:AE46"/>
    <mergeCell ref="R45:R46"/>
    <mergeCell ref="W45:W46"/>
    <mergeCell ref="V45:V46"/>
    <mergeCell ref="T45:T46"/>
    <mergeCell ref="AH43:AH44"/>
    <mergeCell ref="S43:S44"/>
    <mergeCell ref="T43:T44"/>
    <mergeCell ref="U43:U44"/>
    <mergeCell ref="Q43:Q44"/>
    <mergeCell ref="AL43:AL44"/>
  </mergeCells>
  <phoneticPr fontId="21" type="noConversion"/>
  <printOptions horizontalCentered="1" verticalCentered="1"/>
  <pageMargins left="0.39370078740157483" right="0.39370078740157483" top="0.19685039370078741" bottom="0.19685039370078741" header="0.51181102362204722" footer="0.51181102362204722"/>
  <pageSetup paperSize="8" scale="97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A4" sqref="A4:J4"/>
    </sheetView>
  </sheetViews>
  <sheetFormatPr defaultColWidth="10" defaultRowHeight="16.2" x14ac:dyDescent="0.3"/>
  <cols>
    <col min="9" max="9" width="9.109375" customWidth="1"/>
    <col min="265" max="265" width="9.109375" customWidth="1"/>
    <col min="521" max="521" width="9.109375" customWidth="1"/>
    <col min="777" max="777" width="9.109375" customWidth="1"/>
    <col min="1033" max="1033" width="9.109375" customWidth="1"/>
    <col min="1289" max="1289" width="9.109375" customWidth="1"/>
    <col min="1545" max="1545" width="9.109375" customWidth="1"/>
    <col min="1801" max="1801" width="9.109375" customWidth="1"/>
    <col min="2057" max="2057" width="9.109375" customWidth="1"/>
    <col min="2313" max="2313" width="9.109375" customWidth="1"/>
    <col min="2569" max="2569" width="9.109375" customWidth="1"/>
    <col min="2825" max="2825" width="9.109375" customWidth="1"/>
    <col min="3081" max="3081" width="9.109375" customWidth="1"/>
    <col min="3337" max="3337" width="9.109375" customWidth="1"/>
    <col min="3593" max="3593" width="9.109375" customWidth="1"/>
    <col min="3849" max="3849" width="9.109375" customWidth="1"/>
    <col min="4105" max="4105" width="9.109375" customWidth="1"/>
    <col min="4361" max="4361" width="9.109375" customWidth="1"/>
    <col min="4617" max="4617" width="9.109375" customWidth="1"/>
    <col min="4873" max="4873" width="9.109375" customWidth="1"/>
    <col min="5129" max="5129" width="9.109375" customWidth="1"/>
    <col min="5385" max="5385" width="9.109375" customWidth="1"/>
    <col min="5641" max="5641" width="9.109375" customWidth="1"/>
    <col min="5897" max="5897" width="9.109375" customWidth="1"/>
    <col min="6153" max="6153" width="9.109375" customWidth="1"/>
    <col min="6409" max="6409" width="9.109375" customWidth="1"/>
    <col min="6665" max="6665" width="9.109375" customWidth="1"/>
    <col min="6921" max="6921" width="9.109375" customWidth="1"/>
    <col min="7177" max="7177" width="9.109375" customWidth="1"/>
    <col min="7433" max="7433" width="9.109375" customWidth="1"/>
    <col min="7689" max="7689" width="9.109375" customWidth="1"/>
    <col min="7945" max="7945" width="9.109375" customWidth="1"/>
    <col min="8201" max="8201" width="9.109375" customWidth="1"/>
    <col min="8457" max="8457" width="9.109375" customWidth="1"/>
    <col min="8713" max="8713" width="9.109375" customWidth="1"/>
    <col min="8969" max="8969" width="9.109375" customWidth="1"/>
    <col min="9225" max="9225" width="9.109375" customWidth="1"/>
    <col min="9481" max="9481" width="9.109375" customWidth="1"/>
    <col min="9737" max="9737" width="9.109375" customWidth="1"/>
    <col min="9993" max="9993" width="9.109375" customWidth="1"/>
    <col min="10249" max="10249" width="9.109375" customWidth="1"/>
    <col min="10505" max="10505" width="9.109375" customWidth="1"/>
    <col min="10761" max="10761" width="9.109375" customWidth="1"/>
    <col min="11017" max="11017" width="9.109375" customWidth="1"/>
    <col min="11273" max="11273" width="9.109375" customWidth="1"/>
    <col min="11529" max="11529" width="9.109375" customWidth="1"/>
    <col min="11785" max="11785" width="9.109375" customWidth="1"/>
    <col min="12041" max="12041" width="9.109375" customWidth="1"/>
    <col min="12297" max="12297" width="9.109375" customWidth="1"/>
    <col min="12553" max="12553" width="9.109375" customWidth="1"/>
    <col min="12809" max="12809" width="9.109375" customWidth="1"/>
    <col min="13065" max="13065" width="9.109375" customWidth="1"/>
    <col min="13321" max="13321" width="9.109375" customWidth="1"/>
    <col min="13577" max="13577" width="9.109375" customWidth="1"/>
    <col min="13833" max="13833" width="9.109375" customWidth="1"/>
    <col min="14089" max="14089" width="9.109375" customWidth="1"/>
    <col min="14345" max="14345" width="9.109375" customWidth="1"/>
    <col min="14601" max="14601" width="9.109375" customWidth="1"/>
    <col min="14857" max="14857" width="9.109375" customWidth="1"/>
    <col min="15113" max="15113" width="9.109375" customWidth="1"/>
    <col min="15369" max="15369" width="9.109375" customWidth="1"/>
    <col min="15625" max="15625" width="9.109375" customWidth="1"/>
    <col min="15881" max="15881" width="9.109375" customWidth="1"/>
    <col min="16137" max="16137" width="9.109375" customWidth="1"/>
  </cols>
  <sheetData>
    <row r="1" spans="1:10" ht="23.4" x14ac:dyDescent="0.3">
      <c r="A1" s="346" t="s">
        <v>182</v>
      </c>
      <c r="B1" s="346"/>
      <c r="C1" s="346"/>
      <c r="D1" s="346"/>
      <c r="E1" s="346"/>
      <c r="F1" s="346"/>
      <c r="G1" s="346"/>
      <c r="H1" s="346"/>
      <c r="I1" s="346"/>
    </row>
    <row r="2" spans="1:10" ht="41.25" customHeight="1" x14ac:dyDescent="0.3">
      <c r="A2" s="347" t="s">
        <v>183</v>
      </c>
      <c r="B2" s="347"/>
      <c r="C2" s="347"/>
      <c r="D2" s="347"/>
      <c r="E2" s="347"/>
      <c r="F2" s="347"/>
      <c r="G2" s="347"/>
      <c r="H2" s="347"/>
      <c r="I2" s="347"/>
      <c r="J2" s="347"/>
    </row>
    <row r="3" spans="1:10" ht="19.8" x14ac:dyDescent="0.3">
      <c r="A3" s="347" t="s">
        <v>184</v>
      </c>
      <c r="B3" s="347"/>
      <c r="C3" s="347"/>
      <c r="D3" s="347"/>
      <c r="E3" s="347"/>
      <c r="F3" s="347"/>
      <c r="G3" s="347"/>
      <c r="H3" s="347"/>
      <c r="I3" s="347"/>
    </row>
    <row r="4" spans="1:10" ht="70.349999999999994" customHeight="1" x14ac:dyDescent="0.3">
      <c r="A4" s="347" t="s">
        <v>185</v>
      </c>
      <c r="B4" s="347"/>
      <c r="C4" s="347"/>
      <c r="D4" s="347"/>
      <c r="E4" s="347"/>
      <c r="F4" s="347"/>
      <c r="G4" s="347"/>
      <c r="H4" s="347"/>
      <c r="I4" s="347"/>
      <c r="J4" s="347"/>
    </row>
    <row r="5" spans="1:10" ht="37.950000000000003" customHeight="1" x14ac:dyDescent="0.3">
      <c r="A5" s="347" t="s">
        <v>186</v>
      </c>
      <c r="B5" s="347"/>
      <c r="C5" s="347"/>
      <c r="D5" s="347"/>
      <c r="E5" s="347"/>
      <c r="F5" s="347"/>
      <c r="G5" s="347"/>
      <c r="H5" s="347"/>
      <c r="I5" s="347"/>
      <c r="J5" s="347"/>
    </row>
    <row r="6" spans="1:10" ht="29.4" customHeight="1" x14ac:dyDescent="0.3">
      <c r="A6" s="112"/>
      <c r="B6" s="113" t="s">
        <v>187</v>
      </c>
    </row>
    <row r="7" spans="1:10" ht="31.2" customHeight="1" x14ac:dyDescent="0.3">
      <c r="A7" s="114"/>
      <c r="B7" s="113" t="s">
        <v>188</v>
      </c>
    </row>
  </sheetData>
  <mergeCells count="5">
    <mergeCell ref="A1:I1"/>
    <mergeCell ref="A2:J2"/>
    <mergeCell ref="A3:I3"/>
    <mergeCell ref="A4:J4"/>
    <mergeCell ref="A5:J5"/>
  </mergeCells>
  <phoneticPr fontId="2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2"/>
  <sheetViews>
    <sheetView topLeftCell="A2" zoomScale="110" workbookViewId="0">
      <selection activeCell="K36" sqref="K36"/>
    </sheetView>
  </sheetViews>
  <sheetFormatPr defaultColWidth="9" defaultRowHeight="16.2" x14ac:dyDescent="0.3"/>
  <cols>
    <col min="1" max="1" width="3.77734375" style="15" customWidth="1"/>
    <col min="2" max="2" width="7.33203125" style="15" customWidth="1"/>
    <col min="3" max="5" width="4.6640625" style="15" customWidth="1"/>
    <col min="6" max="16384" width="9" style="15"/>
  </cols>
  <sheetData>
    <row r="1" spans="2:9" x14ac:dyDescent="0.3">
      <c r="C1" s="15" t="s">
        <v>136</v>
      </c>
      <c r="G1" s="15" t="s">
        <v>168</v>
      </c>
      <c r="I1" s="15" t="s">
        <v>169</v>
      </c>
    </row>
    <row r="2" spans="2:9" x14ac:dyDescent="0.3">
      <c r="B2" s="40"/>
      <c r="C2" s="40" t="s">
        <v>167</v>
      </c>
      <c r="G2" s="40">
        <v>1</v>
      </c>
      <c r="I2" s="40">
        <v>1</v>
      </c>
    </row>
    <row r="3" spans="2:9" ht="19.8" x14ac:dyDescent="0.3">
      <c r="B3" s="115" t="s">
        <v>160</v>
      </c>
      <c r="C3" s="40">
        <v>58</v>
      </c>
      <c r="G3" s="40">
        <v>2</v>
      </c>
      <c r="I3" s="40">
        <v>2</v>
      </c>
    </row>
    <row r="4" spans="2:9" ht="19.8" x14ac:dyDescent="0.3">
      <c r="B4" s="115" t="s">
        <v>159</v>
      </c>
      <c r="C4" s="40">
        <v>156</v>
      </c>
      <c r="G4" s="40">
        <v>3</v>
      </c>
      <c r="I4" s="40">
        <v>3</v>
      </c>
    </row>
    <row r="5" spans="2:9" x14ac:dyDescent="0.3">
      <c r="B5" s="40" t="s">
        <v>158</v>
      </c>
      <c r="C5" s="40">
        <v>26</v>
      </c>
      <c r="G5" s="40">
        <v>4</v>
      </c>
      <c r="I5" s="40">
        <v>4</v>
      </c>
    </row>
    <row r="6" spans="2:9" x14ac:dyDescent="0.3">
      <c r="B6" s="40" t="s">
        <v>157</v>
      </c>
      <c r="C6" s="40">
        <v>39</v>
      </c>
      <c r="G6" s="40">
        <v>5</v>
      </c>
      <c r="I6" s="40">
        <v>5</v>
      </c>
    </row>
    <row r="7" spans="2:9" x14ac:dyDescent="0.3">
      <c r="B7" s="40" t="s">
        <v>156</v>
      </c>
      <c r="C7" s="116">
        <v>72</v>
      </c>
      <c r="G7" s="40">
        <v>6</v>
      </c>
      <c r="I7" s="40">
        <v>6</v>
      </c>
    </row>
    <row r="8" spans="2:9" x14ac:dyDescent="0.3">
      <c r="B8" s="117" t="s">
        <v>155</v>
      </c>
      <c r="C8" s="118">
        <v>83</v>
      </c>
      <c r="G8" s="40">
        <v>7</v>
      </c>
      <c r="I8" s="40">
        <v>7</v>
      </c>
    </row>
    <row r="9" spans="2:9" x14ac:dyDescent="0.3">
      <c r="B9" s="117" t="s">
        <v>154</v>
      </c>
      <c r="C9" s="118">
        <v>103</v>
      </c>
      <c r="G9" s="40">
        <v>8</v>
      </c>
      <c r="I9" s="40">
        <v>8</v>
      </c>
    </row>
    <row r="10" spans="2:9" ht="20.100000000000001" customHeight="1" x14ac:dyDescent="0.3">
      <c r="B10" s="44" t="s">
        <v>52</v>
      </c>
      <c r="C10" s="119">
        <v>37</v>
      </c>
      <c r="G10" s="40">
        <v>9</v>
      </c>
      <c r="I10" s="40">
        <v>9</v>
      </c>
    </row>
    <row r="11" spans="2:9" ht="20.100000000000001" customHeight="1" x14ac:dyDescent="0.3">
      <c r="B11" s="44" t="s">
        <v>137</v>
      </c>
      <c r="C11" s="119">
        <v>55</v>
      </c>
      <c r="G11" s="40">
        <v>10</v>
      </c>
      <c r="I11" s="40">
        <v>10</v>
      </c>
    </row>
    <row r="12" spans="2:9" ht="20.100000000000001" customHeight="1" x14ac:dyDescent="0.3">
      <c r="B12" s="44" t="s">
        <v>54</v>
      </c>
      <c r="C12" s="119">
        <v>87</v>
      </c>
      <c r="G12" s="40">
        <v>11</v>
      </c>
      <c r="I12" s="40">
        <v>11</v>
      </c>
    </row>
    <row r="13" spans="2:9" ht="20.100000000000001" customHeight="1" x14ac:dyDescent="0.3">
      <c r="B13" s="44" t="s">
        <v>138</v>
      </c>
      <c r="C13" s="119">
        <v>101</v>
      </c>
      <c r="G13" s="40">
        <v>12</v>
      </c>
      <c r="I13" s="40">
        <v>12</v>
      </c>
    </row>
    <row r="14" spans="2:9" ht="20.100000000000001" customHeight="1" x14ac:dyDescent="0.3">
      <c r="B14" s="48" t="s">
        <v>56</v>
      </c>
      <c r="C14" s="119">
        <v>144</v>
      </c>
      <c r="G14" s="40"/>
      <c r="I14" s="40">
        <v>13</v>
      </c>
    </row>
    <row r="15" spans="2:9" ht="20.100000000000001" customHeight="1" x14ac:dyDescent="0.3">
      <c r="B15" s="48" t="s">
        <v>57</v>
      </c>
      <c r="C15" s="119">
        <v>26</v>
      </c>
      <c r="I15" s="40">
        <v>14</v>
      </c>
    </row>
    <row r="16" spans="2:9" ht="20.100000000000001" customHeight="1" x14ac:dyDescent="0.3">
      <c r="B16" s="48" t="s">
        <v>58</v>
      </c>
      <c r="C16" s="119">
        <v>84</v>
      </c>
      <c r="I16" s="40">
        <v>15</v>
      </c>
    </row>
    <row r="17" spans="2:9" ht="20.100000000000001" customHeight="1" x14ac:dyDescent="0.3">
      <c r="B17" s="48" t="s">
        <v>139</v>
      </c>
      <c r="C17" s="119">
        <v>100</v>
      </c>
      <c r="I17" s="40">
        <v>16</v>
      </c>
    </row>
    <row r="18" spans="2:9" ht="20.100000000000001" customHeight="1" x14ac:dyDescent="0.3">
      <c r="B18" s="48" t="s">
        <v>60</v>
      </c>
      <c r="C18" s="119">
        <v>98</v>
      </c>
      <c r="I18" s="40">
        <v>17</v>
      </c>
    </row>
    <row r="19" spans="2:9" ht="20.100000000000001" customHeight="1" x14ac:dyDescent="0.3">
      <c r="B19" s="48" t="s">
        <v>140</v>
      </c>
      <c r="C19" s="119">
        <v>158</v>
      </c>
      <c r="I19" s="40">
        <v>18</v>
      </c>
    </row>
    <row r="20" spans="2:9" ht="20.100000000000001" customHeight="1" x14ac:dyDescent="0.3">
      <c r="B20" s="48" t="s">
        <v>141</v>
      </c>
      <c r="C20" s="119">
        <v>131</v>
      </c>
      <c r="I20" s="40">
        <v>19</v>
      </c>
    </row>
    <row r="21" spans="2:9" ht="20.100000000000001" customHeight="1" x14ac:dyDescent="0.3">
      <c r="B21" s="48" t="s">
        <v>63</v>
      </c>
      <c r="C21" s="119">
        <v>26</v>
      </c>
      <c r="I21" s="40">
        <v>20</v>
      </c>
    </row>
    <row r="22" spans="2:9" ht="20.100000000000001" customHeight="1" x14ac:dyDescent="0.3">
      <c r="B22" s="48" t="s">
        <v>142</v>
      </c>
      <c r="C22" s="119">
        <v>124</v>
      </c>
      <c r="I22" s="40">
        <v>21</v>
      </c>
    </row>
    <row r="23" spans="2:9" ht="20.100000000000001" customHeight="1" x14ac:dyDescent="0.3">
      <c r="B23" s="44" t="s">
        <v>143</v>
      </c>
      <c r="C23" s="120">
        <v>115</v>
      </c>
      <c r="I23" s="40">
        <v>22</v>
      </c>
    </row>
    <row r="24" spans="2:9" ht="20.100000000000001" customHeight="1" x14ac:dyDescent="0.3">
      <c r="B24" s="48" t="s">
        <v>144</v>
      </c>
      <c r="C24" s="121">
        <v>129</v>
      </c>
      <c r="I24" s="40">
        <v>23</v>
      </c>
    </row>
    <row r="25" spans="2:9" ht="20.100000000000001" customHeight="1" x14ac:dyDescent="0.3">
      <c r="B25" s="48" t="s">
        <v>145</v>
      </c>
      <c r="C25" s="121">
        <v>116</v>
      </c>
      <c r="I25" s="40">
        <v>24</v>
      </c>
    </row>
    <row r="26" spans="2:9" ht="20.100000000000001" customHeight="1" x14ac:dyDescent="0.3">
      <c r="B26" s="48" t="s">
        <v>146</v>
      </c>
      <c r="C26" s="121">
        <v>76</v>
      </c>
      <c r="I26" s="40">
        <v>25</v>
      </c>
    </row>
    <row r="27" spans="2:9" ht="20.100000000000001" customHeight="1" x14ac:dyDescent="0.3">
      <c r="B27" s="48" t="s">
        <v>147</v>
      </c>
      <c r="C27" s="121">
        <v>171</v>
      </c>
      <c r="I27" s="40">
        <v>26</v>
      </c>
    </row>
    <row r="28" spans="2:9" ht="20.100000000000001" customHeight="1" x14ac:dyDescent="0.3">
      <c r="B28" s="48" t="s">
        <v>148</v>
      </c>
      <c r="C28" s="121">
        <v>181</v>
      </c>
      <c r="I28" s="40">
        <v>27</v>
      </c>
    </row>
    <row r="29" spans="2:9" ht="20.100000000000001" customHeight="1" x14ac:dyDescent="0.3">
      <c r="B29" s="48" t="s">
        <v>149</v>
      </c>
      <c r="C29" s="121">
        <v>132</v>
      </c>
      <c r="I29" s="40">
        <v>28</v>
      </c>
    </row>
    <row r="30" spans="2:9" ht="20.100000000000001" customHeight="1" x14ac:dyDescent="0.3">
      <c r="B30" s="48" t="s">
        <v>150</v>
      </c>
      <c r="C30" s="121">
        <v>180</v>
      </c>
      <c r="I30" s="40">
        <v>29</v>
      </c>
    </row>
    <row r="31" spans="2:9" ht="20.100000000000001" customHeight="1" x14ac:dyDescent="0.3">
      <c r="B31" s="48" t="s">
        <v>151</v>
      </c>
      <c r="C31" s="121">
        <v>149</v>
      </c>
      <c r="I31" s="40">
        <v>30</v>
      </c>
    </row>
    <row r="32" spans="2:9" ht="20.100000000000001" customHeight="1" x14ac:dyDescent="0.3">
      <c r="B32" s="48" t="s">
        <v>152</v>
      </c>
      <c r="C32" s="121">
        <v>178</v>
      </c>
      <c r="I32" s="40">
        <v>31</v>
      </c>
    </row>
    <row r="33" spans="2:9" ht="20.100000000000001" customHeight="1" x14ac:dyDescent="0.3">
      <c r="B33" s="48" t="s">
        <v>153</v>
      </c>
      <c r="C33" s="121">
        <v>193</v>
      </c>
      <c r="I33" s="40"/>
    </row>
    <row r="34" spans="2:9" ht="20.100000000000001" customHeight="1" x14ac:dyDescent="0.3">
      <c r="B34" s="65" t="s">
        <v>76</v>
      </c>
      <c r="C34" s="121">
        <v>41</v>
      </c>
    </row>
    <row r="35" spans="2:9" ht="20.100000000000001" customHeight="1" x14ac:dyDescent="0.3">
      <c r="B35" s="48" t="s">
        <v>161</v>
      </c>
      <c r="C35" s="121">
        <v>58</v>
      </c>
    </row>
    <row r="36" spans="2:9" ht="20.100000000000001" customHeight="1" x14ac:dyDescent="0.3">
      <c r="B36" s="122" t="s">
        <v>162</v>
      </c>
      <c r="C36" s="121">
        <v>58</v>
      </c>
    </row>
    <row r="37" spans="2:9" ht="20.100000000000001" customHeight="1" x14ac:dyDescent="0.3">
      <c r="B37" s="48" t="s">
        <v>179</v>
      </c>
      <c r="C37" s="121">
        <v>41</v>
      </c>
    </row>
    <row r="38" spans="2:9" ht="20.100000000000001" customHeight="1" x14ac:dyDescent="0.3">
      <c r="B38" s="44" t="s">
        <v>163</v>
      </c>
      <c r="C38" s="119">
        <v>41</v>
      </c>
    </row>
    <row r="39" spans="2:9" ht="20.100000000000001" customHeight="1" x14ac:dyDescent="0.3">
      <c r="B39" s="123" t="s">
        <v>193</v>
      </c>
      <c r="C39" s="121">
        <v>58</v>
      </c>
    </row>
    <row r="40" spans="2:9" ht="20.100000000000001" customHeight="1" x14ac:dyDescent="0.3">
      <c r="B40" s="124"/>
      <c r="C40" s="125"/>
    </row>
    <row r="41" spans="2:9" ht="20.100000000000001" customHeight="1" x14ac:dyDescent="0.3">
      <c r="B41" s="126"/>
      <c r="C41" s="125"/>
    </row>
    <row r="42" spans="2:9" ht="20.100000000000001" customHeight="1" x14ac:dyDescent="0.3">
      <c r="B42" s="126"/>
      <c r="C42" s="125"/>
    </row>
    <row r="43" spans="2:9" ht="20.100000000000001" customHeight="1" x14ac:dyDescent="0.3">
      <c r="B43" s="126"/>
      <c r="C43" s="125"/>
    </row>
    <row r="44" spans="2:9" ht="20.100000000000001" customHeight="1" x14ac:dyDescent="0.3">
      <c r="B44" s="126"/>
      <c r="C44" s="127"/>
    </row>
    <row r="45" spans="2:9" ht="20.100000000000001" customHeight="1" x14ac:dyDescent="0.3">
      <c r="B45" s="126"/>
      <c r="C45" s="125"/>
    </row>
    <row r="46" spans="2:9" ht="20.100000000000001" customHeight="1" x14ac:dyDescent="0.3">
      <c r="B46" s="126"/>
      <c r="C46" s="125"/>
    </row>
    <row r="47" spans="2:9" ht="20.100000000000001" customHeight="1" x14ac:dyDescent="0.3">
      <c r="B47" s="126"/>
      <c r="C47" s="125"/>
    </row>
    <row r="48" spans="2:9" ht="20.100000000000001" customHeight="1" x14ac:dyDescent="0.3">
      <c r="B48" s="126"/>
      <c r="C48" s="125"/>
    </row>
    <row r="49" spans="2:3" ht="20.100000000000001" customHeight="1" x14ac:dyDescent="0.3">
      <c r="B49" s="126"/>
      <c r="C49" s="125"/>
    </row>
    <row r="50" spans="2:3" ht="20.100000000000001" customHeight="1" x14ac:dyDescent="0.3">
      <c r="B50" s="128"/>
      <c r="C50" s="125"/>
    </row>
    <row r="51" spans="2:3" ht="20.100000000000001" customHeight="1" x14ac:dyDescent="0.3">
      <c r="B51" s="126"/>
      <c r="C51" s="125"/>
    </row>
    <row r="52" spans="2:3" ht="20.100000000000001" customHeight="1" x14ac:dyDescent="0.3">
      <c r="B52" s="126"/>
      <c r="C52" s="125"/>
    </row>
    <row r="53" spans="2:3" ht="20.100000000000001" customHeight="1" x14ac:dyDescent="0.3">
      <c r="B53" s="126"/>
      <c r="C53" s="125"/>
    </row>
    <row r="54" spans="2:3" ht="20.100000000000001" customHeight="1" x14ac:dyDescent="0.3">
      <c r="B54" s="126"/>
      <c r="C54" s="125"/>
    </row>
    <row r="55" spans="2:3" ht="20.100000000000001" customHeight="1" x14ac:dyDescent="0.3">
      <c r="B55" s="126"/>
      <c r="C55" s="125"/>
    </row>
    <row r="56" spans="2:3" ht="20.100000000000001" customHeight="1" x14ac:dyDescent="0.3">
      <c r="B56" s="126"/>
      <c r="C56" s="125"/>
    </row>
    <row r="57" spans="2:3" ht="20.100000000000001" customHeight="1" x14ac:dyDescent="0.3">
      <c r="B57" s="126"/>
      <c r="C57" s="125"/>
    </row>
    <row r="58" spans="2:3" ht="20.100000000000001" customHeight="1" x14ac:dyDescent="0.3">
      <c r="B58" s="126"/>
      <c r="C58" s="125"/>
    </row>
    <row r="59" spans="2:3" ht="13.95" customHeight="1" x14ac:dyDescent="0.3">
      <c r="B59" s="129"/>
      <c r="C59" s="130"/>
    </row>
    <row r="60" spans="2:3" ht="15.6" customHeight="1" x14ac:dyDescent="0.3">
      <c r="B60" s="129"/>
      <c r="C60" s="130"/>
    </row>
    <row r="61" spans="2:3" ht="16.5" customHeight="1" x14ac:dyDescent="0.3"/>
    <row r="62" spans="2:3" ht="16.5" customHeight="1" x14ac:dyDescent="0.3"/>
  </sheetData>
  <phoneticPr fontId="21" type="noConversion"/>
  <printOptions horizontalCentered="1" verticalCentered="1"/>
  <pageMargins left="0.39370078740157483" right="0.39370078740157483" top="0.19685039370078741" bottom="0.15748031496062992" header="0.39370078740157483" footer="0.51181102362204722"/>
  <pageSetup paperSize="9" scale="75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4</vt:i4>
      </vt:variant>
    </vt:vector>
  </HeadingPairs>
  <TitlesOfParts>
    <vt:vector size="14" baseType="lpstr">
      <vt:lpstr>填表說明</vt:lpstr>
      <vt:lpstr>臺南市政府及所屬機關學校國內出差旅費報支要點等</vt:lpstr>
      <vt:lpstr>空白單</vt:lpstr>
      <vt:lpstr>自行駕車至臺南市各區用範例(含運算式)</vt:lpstr>
      <vt:lpstr>臺南市公車票價參考表(104.10.16)</vt:lpstr>
      <vt:lpstr>自行駕車交通費計算(興南客運-算式)</vt:lpstr>
      <vt:lpstr>公里數</vt:lpstr>
      <vt:lpstr>104.10.16公告78184教育局及所屬學校交通費報支原則</vt:lpstr>
      <vt:lpstr>代碼</vt:lpstr>
      <vt:lpstr>工作表1</vt:lpstr>
      <vt:lpstr>公里數!Print_Area</vt:lpstr>
      <vt:lpstr>'自行駕車至臺南市各區用範例(含運算式)'!Print_Area</vt:lpstr>
      <vt:lpstr>空白單!Print_Area</vt:lpstr>
      <vt:lpstr>'臺南市公車票價參考表(104.10.16)'!Print_Area</vt:lpstr>
    </vt:vector>
  </TitlesOfParts>
  <Company>nges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主計室</dc:creator>
  <cp:lastModifiedBy>5a88</cp:lastModifiedBy>
  <dcterms:created xsi:type="dcterms:W3CDTF">2005-06-13T19:28:11Z</dcterms:created>
  <dcterms:modified xsi:type="dcterms:W3CDTF">2020-09-02T02:42:08Z</dcterms:modified>
</cp:coreProperties>
</file>